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lacounty.sharepoint.com/teams/DPHCenterforHealthEquity/Shared Documents/02. Data and Research/Public/"/>
    </mc:Choice>
  </mc:AlternateContent>
  <xr:revisionPtr revIDLastSave="0" documentId="8_{4C4A28DB-D625-45D8-9BA8-08E3CD6CEFDE}" xr6:coauthVersionLast="47" xr6:coauthVersionMax="47" xr10:uidLastSave="{00000000-0000-0000-0000-000000000000}"/>
  <bookViews>
    <workbookView xWindow="-120" yWindow="-120" windowWidth="29040" windowHeight="15720" firstSheet="3" activeTab="3" xr2:uid="{D3C290D6-EDB6-4FF3-B2C6-E5C8150BD467}"/>
  </bookViews>
  <sheets>
    <sheet name="Reconciliation_Calc_1" sheetId="5" r:id="rId1"/>
    <sheet name="Append_Table_2" sheetId="4" r:id="rId2"/>
    <sheet name="Category_Calc_3" sheetId="3" r:id="rId3"/>
    <sheet name="Inclusive_Race_Table_4" sheetId="1" r:id="rId4"/>
    <sheet name="PBIX_Source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6" l="1"/>
  <c r="K8" i="6"/>
  <c r="K7" i="6"/>
  <c r="K6" i="6"/>
  <c r="K5" i="6"/>
  <c r="K4" i="6"/>
  <c r="K3" i="6"/>
  <c r="K2" i="6"/>
  <c r="K3" i="1"/>
  <c r="H6" i="3"/>
  <c r="G6" i="3"/>
  <c r="N6" i="3" s="1"/>
  <c r="I6" i="3"/>
  <c r="J6" i="3"/>
  <c r="K6" i="3"/>
  <c r="L6" i="3"/>
  <c r="M6" i="3"/>
  <c r="G7" i="3"/>
  <c r="N7" i="3" s="1"/>
  <c r="H7" i="3"/>
  <c r="I7" i="3"/>
  <c r="J7" i="3"/>
  <c r="K7" i="3"/>
  <c r="L7" i="3"/>
  <c r="M7" i="3"/>
  <c r="G8" i="3"/>
  <c r="N8" i="3" s="1"/>
  <c r="H8" i="3"/>
  <c r="I8" i="3"/>
  <c r="J8" i="3"/>
  <c r="K8" i="3"/>
  <c r="L8" i="3"/>
  <c r="M8" i="3"/>
  <c r="G9" i="3"/>
  <c r="H9" i="3"/>
  <c r="I9" i="3"/>
  <c r="J9" i="3"/>
  <c r="K9" i="3"/>
  <c r="L9" i="3"/>
  <c r="M9" i="3"/>
  <c r="N9" i="3"/>
  <c r="G10" i="3"/>
  <c r="H10" i="3"/>
  <c r="I10" i="3"/>
  <c r="J10" i="3"/>
  <c r="K10" i="3"/>
  <c r="L10" i="3"/>
  <c r="M10" i="3"/>
  <c r="N10" i="3"/>
  <c r="G11" i="3"/>
  <c r="H11" i="3"/>
  <c r="I11" i="3"/>
  <c r="J11" i="3"/>
  <c r="K11" i="3"/>
  <c r="L11" i="3"/>
  <c r="M11" i="3"/>
  <c r="G12" i="3"/>
  <c r="N12" i="3" s="1"/>
  <c r="H12" i="3"/>
  <c r="I12" i="3"/>
  <c r="J12" i="3"/>
  <c r="K12" i="3"/>
  <c r="L12" i="3"/>
  <c r="M12" i="3"/>
  <c r="M13" i="3" s="1"/>
  <c r="I13" i="3"/>
  <c r="M2" i="6" l="1"/>
  <c r="L2" i="6"/>
  <c r="M3" i="6"/>
  <c r="L3" i="6"/>
  <c r="M4" i="6"/>
  <c r="L4" i="6"/>
  <c r="M5" i="6"/>
  <c r="L5" i="6"/>
  <c r="M6" i="6"/>
  <c r="L6" i="6"/>
  <c r="M7" i="6"/>
  <c r="L7" i="6"/>
  <c r="M8" i="6"/>
  <c r="L8" i="6"/>
  <c r="M9" i="6"/>
  <c r="L9" i="6"/>
  <c r="O12" i="3"/>
  <c r="O11" i="3"/>
  <c r="G13" i="3"/>
  <c r="N13" i="3" s="1"/>
  <c r="O10" i="3"/>
  <c r="O9" i="3"/>
  <c r="L13" i="3"/>
  <c r="O8" i="3"/>
  <c r="K13" i="3"/>
  <c r="O6" i="3"/>
  <c r="P10" i="3"/>
  <c r="P8" i="3"/>
  <c r="Q8" i="3" s="1"/>
  <c r="P9" i="3"/>
  <c r="Q9" i="3" s="1"/>
  <c r="P12" i="3"/>
  <c r="Q12" i="3"/>
  <c r="P6" i="3"/>
  <c r="Q6" i="3" s="1"/>
  <c r="H13" i="3"/>
  <c r="N11" i="3"/>
  <c r="Q10" i="3"/>
  <c r="O7" i="3"/>
  <c r="P7" i="3" s="1"/>
  <c r="Q7" i="3" s="1"/>
  <c r="J13" i="3"/>
  <c r="D9" i="6" l="1"/>
  <c r="O8" i="6"/>
  <c r="N8" i="6"/>
  <c r="R8" i="6" s="1"/>
  <c r="O7" i="6"/>
  <c r="N7" i="6"/>
  <c r="R7" i="6" s="1"/>
  <c r="O6" i="6"/>
  <c r="N6" i="6"/>
  <c r="R6" i="6" s="1"/>
  <c r="O5" i="6"/>
  <c r="N5" i="6"/>
  <c r="R5" i="6" s="1"/>
  <c r="O4" i="6"/>
  <c r="N4" i="6"/>
  <c r="R4" i="6" s="1"/>
  <c r="O3" i="6"/>
  <c r="N3" i="6"/>
  <c r="R3" i="6" s="1"/>
  <c r="O2" i="6"/>
  <c r="N2" i="6"/>
  <c r="R2" i="6" s="1"/>
  <c r="P2" i="6"/>
  <c r="P3" i="6"/>
  <c r="P4" i="6"/>
  <c r="P5" i="6"/>
  <c r="P6" i="6"/>
  <c r="P7" i="6"/>
  <c r="P8" i="6"/>
  <c r="Q8" i="6"/>
  <c r="D8" i="6"/>
  <c r="Q7" i="6"/>
  <c r="D7" i="6"/>
  <c r="Q6" i="6"/>
  <c r="D6" i="6"/>
  <c r="Q5" i="6"/>
  <c r="D5" i="6"/>
  <c r="Q4" i="6"/>
  <c r="D4" i="6"/>
  <c r="Q3" i="6"/>
  <c r="D3" i="6"/>
  <c r="Q2" i="6"/>
  <c r="D2" i="6"/>
  <c r="O13" i="3"/>
  <c r="P13" i="3" s="1"/>
  <c r="Q13" i="3" s="1"/>
  <c r="P11" i="3"/>
  <c r="Q11" i="3" s="1"/>
  <c r="K10" i="1" l="1"/>
  <c r="M10" i="1" s="1"/>
  <c r="D10" i="1" s="1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E14" i="5"/>
  <c r="F13" i="5"/>
  <c r="D14" i="5" s="1"/>
  <c r="E13" i="5"/>
  <c r="F12" i="5"/>
  <c r="E12" i="5"/>
  <c r="F11" i="5"/>
  <c r="E11" i="5"/>
  <c r="F10" i="5"/>
  <c r="E10" i="5"/>
  <c r="F9" i="5"/>
  <c r="E9" i="5"/>
  <c r="F8" i="5"/>
  <c r="E8" i="5"/>
  <c r="O4" i="1" l="1"/>
  <c r="O5" i="1"/>
  <c r="O6" i="1"/>
  <c r="O7" i="1"/>
  <c r="O8" i="1"/>
  <c r="O9" i="1"/>
  <c r="O3" i="1"/>
  <c r="K7" i="1"/>
  <c r="M7" i="1" s="1"/>
  <c r="D7" i="1" s="1"/>
  <c r="K6" i="1"/>
  <c r="M6" i="1" s="1"/>
  <c r="D6" i="1" s="1"/>
  <c r="K9" i="1"/>
  <c r="M9" i="1" s="1"/>
  <c r="D9" i="1" s="1"/>
  <c r="K5" i="1"/>
  <c r="M5" i="1" s="1"/>
  <c r="D5" i="1" s="1"/>
  <c r="M3" i="1"/>
  <c r="D3" i="1" s="1"/>
  <c r="K8" i="1"/>
  <c r="M8" i="1" s="1"/>
  <c r="D8" i="1" s="1"/>
  <c r="K4" i="1"/>
  <c r="M4" i="1" s="1"/>
  <c r="D4" i="1" s="1"/>
  <c r="Q3" i="1" l="1"/>
  <c r="P9" i="1"/>
  <c r="P3" i="1"/>
  <c r="L7" i="1"/>
  <c r="P5" i="1"/>
  <c r="Q6" i="1"/>
  <c r="Q4" i="1"/>
  <c r="L4" i="1"/>
  <c r="L6" i="1"/>
  <c r="L8" i="1"/>
  <c r="P6" i="1"/>
  <c r="N3" i="1"/>
  <c r="R3" i="1" s="1"/>
  <c r="N6" i="1"/>
  <c r="R6" i="1" s="1"/>
  <c r="P8" i="1"/>
  <c r="L3" i="1"/>
  <c r="N8" i="1"/>
  <c r="R8" i="1" s="1"/>
  <c r="N4" i="1"/>
  <c r="R4" i="1" s="1"/>
  <c r="Q7" i="1"/>
  <c r="P4" i="1"/>
  <c r="L10" i="1"/>
  <c r="Q5" i="1"/>
  <c r="P7" i="1"/>
  <c r="N7" i="1"/>
  <c r="R7" i="1" s="1"/>
  <c r="N5" i="1" l="1"/>
  <c r="R5" i="1" s="1"/>
  <c r="Q8" i="1"/>
  <c r="L5" i="1"/>
  <c r="Q9" i="1"/>
  <c r="L9" i="1"/>
  <c r="N9" i="1"/>
  <c r="R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tc={734C68C4-2083-44AA-AC7C-4BA547281FB2}</author>
    <author>tc={825B7786-EAD4-488A-A377-D78BBF5FE555}</author>
  </authors>
  <commentList>
    <comment ref="B8" authorId="0" shapeId="0" xr:uid="{734C68C4-2083-44AA-AC7C-4BA547281FB2}">
      <text>
        <t>[Threaded comment]
Your version of Excel allows you to read this threaded comment; however, any edits to it will get removed if the file is opened in a newer version of Excel. Learn more: https://go.microsoft.com/fwlink/?linkid=870924
Comment:
    H/L Some other race alone - NH Some other race alone</t>
      </text>
    </comment>
    <comment ref="B14" authorId="1" shapeId="0" xr:uid="{825B7786-EAD4-488A-A377-D78BBF5FE555}">
      <text>
        <t>[Threaded comment]
Your version of Excel allows you to read this threaded comment; however, any edits to it will get removed if the file is opened in a newer version of Excel. Learn more: https://go.microsoft.com/fwlink/?linkid=870924
Comment:
    2725497 - removed to reconcile with Latinx alone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tc={AE87AD77-0AD8-40FB-8EBD-3D17EE1798A0}</author>
    <author>tc={D6900F1E-7C64-4D11-A4BD-1E650148D735}</author>
  </authors>
  <commentList>
    <comment ref="B8" authorId="0" shapeId="0" xr:uid="{AE87AD77-0AD8-40FB-8EBD-3D17EE1798A0}">
      <text>
        <t>[Threaded comment]
Your version of Excel allows you to read this threaded comment; however, any edits to it will get removed if the file is opened in a newer version of Excel. Learn more: https://go.microsoft.com/fwlink/?linkid=870924
Comment:
    H/L Some other race alone - NH Some other race alone</t>
      </text>
    </comment>
    <comment ref="B14" authorId="1" shapeId="0" xr:uid="{D6900F1E-7C64-4D11-A4BD-1E650148D735}">
      <text>
        <t>[Threaded comment]
Your version of Excel allows you to read this threaded comment; however, any edits to it will get removed if the file is opened in a newer version of Excel. Learn more: https://go.microsoft.com/fwlink/?linkid=870924
Comment:
    2725497 - removed to reconcile with Latinx alone</t>
      </text>
    </comment>
  </commentList>
</comments>
</file>

<file path=xl/sharedStrings.xml><?xml version="1.0" encoding="utf-8"?>
<sst xmlns="http://schemas.openxmlformats.org/spreadsheetml/2006/main" count="455" uniqueCount="239">
  <si>
    <t>DEC Redistricting Data (PL 94-171)</t>
  </si>
  <si>
    <t>P1 Race</t>
  </si>
  <si>
    <t>Universe: Total Population</t>
  </si>
  <si>
    <t>P1</t>
  </si>
  <si>
    <t>P2</t>
  </si>
  <si>
    <t>Difference</t>
  </si>
  <si>
    <t>Total:</t>
  </si>
  <si>
    <t>NH</t>
  </si>
  <si>
    <t>Hispanic/Latino</t>
  </si>
  <si>
    <t xml:space="preserve">        White </t>
  </si>
  <si>
    <t>White</t>
  </si>
  <si>
    <t xml:space="preserve">        Black or African American </t>
  </si>
  <si>
    <t>Black or African American</t>
  </si>
  <si>
    <t xml:space="preserve">        American Indian and Alaska Native </t>
  </si>
  <si>
    <t>American Indian and Alaska Native</t>
  </si>
  <si>
    <t xml:space="preserve">        Asian </t>
  </si>
  <si>
    <t>Asian</t>
  </si>
  <si>
    <t xml:space="preserve">        Native Hawaiian and Other Pacific Islander </t>
  </si>
  <si>
    <t>Native Hawaiian and Other Pacific Islander</t>
  </si>
  <si>
    <t xml:space="preserve">        Some Other Race </t>
  </si>
  <si>
    <t>Some Other Race</t>
  </si>
  <si>
    <t>        Hispanic/Latino</t>
  </si>
  <si>
    <t>            White; Black or African American</t>
  </si>
  <si>
    <t>White; Black or African American</t>
  </si>
  <si>
    <t>            White; American Indian and Alaska Native</t>
  </si>
  <si>
    <t>White; American Indian and Alaska Native</t>
  </si>
  <si>
    <t>            White; Asian</t>
  </si>
  <si>
    <t>White; Asian</t>
  </si>
  <si>
    <t>            White; Native Hawaiian and Other Pacific Islander</t>
  </si>
  <si>
    <t>White; Native Hawaiian and Other Pacific Islander</t>
  </si>
  <si>
    <t>            White; Some Other Race</t>
  </si>
  <si>
    <t>White; Some Other Race</t>
  </si>
  <si>
    <t>            Black or African American; American Indian and Alaska Native</t>
  </si>
  <si>
    <t>Black or African American; American Indian and Alaska Native</t>
  </si>
  <si>
    <t>            Black or African American; Asian</t>
  </si>
  <si>
    <t>Black or African American; Asian</t>
  </si>
  <si>
    <t>            Black or African American; Native Hawaiian and Other Pacific Islander</t>
  </si>
  <si>
    <t>Black or African American; Native Hawaiian and Other Pacific Islander</t>
  </si>
  <si>
    <t>            Black or African American; Some Other Race</t>
  </si>
  <si>
    <t>Black or African American; Some Other Race</t>
  </si>
  <si>
    <t>            American Indian and Alaska Native; Asian</t>
  </si>
  <si>
    <t>American Indian and Alaska Native; Asian</t>
  </si>
  <si>
    <t>            American Indian and Alaska Native; Native Hawaiian and Other Pacific Islander</t>
  </si>
  <si>
    <t>American Indian and Alaska Native; Native Hawaiian and Other Pacific Islander</t>
  </si>
  <si>
    <t>            American Indian and Alaska Native; Some Other Race</t>
  </si>
  <si>
    <t>American Indian and Alaska Native; Some Other Race</t>
  </si>
  <si>
    <t>            Asian; Native Hawaiian and Other Pacific Islander</t>
  </si>
  <si>
    <t>Asian; Native Hawaiian and Other Pacific Islander</t>
  </si>
  <si>
    <t>            Asian; Some Other Race</t>
  </si>
  <si>
    <t>Asian; Some Other Race</t>
  </si>
  <si>
    <t>            Native Hawaiian and Other Pacific Islander; Some Other Race</t>
  </si>
  <si>
    <t>Native Hawaiian and Other Pacific Islander; Some Other Race</t>
  </si>
  <si>
    <t>            White; Black or African American; American Indian and Alaska Native</t>
  </si>
  <si>
    <t>White; Black or African American; American Indian and Alaska Native</t>
  </si>
  <si>
    <t>            White; Black or African American; Asian</t>
  </si>
  <si>
    <t>White; Black or African American; Asian</t>
  </si>
  <si>
    <t>            White; Black or African American; Native Hawaiian and Other Pacific Islander</t>
  </si>
  <si>
    <t>White; Black or African American; Native Hawaiian and Other Pacific Islander</t>
  </si>
  <si>
    <t>            White; Black or African American; Some Other Race</t>
  </si>
  <si>
    <t>White; Black or African American; Some Other Race</t>
  </si>
  <si>
    <t>            White; American Indian and Alaska Native; Asian</t>
  </si>
  <si>
    <t>White; American Indian and Alaska Native; Asian</t>
  </si>
  <si>
    <t>            White; American Indian and Alaska Native; Native Hawaiian and Other Pacific Islander</t>
  </si>
  <si>
    <t>White; American Indian and Alaska Native; Native Hawaiian and Other Pacific Islander</t>
  </si>
  <si>
    <t>            White; American Indian and Alaska Native; Some Other Race</t>
  </si>
  <si>
    <t>White; American Indian and Alaska Native; Some Other Race</t>
  </si>
  <si>
    <t>            White; Asian; Native Hawaiian and Other Pacific Islander</t>
  </si>
  <si>
    <t>White; Asian; Native Hawaiian and Other Pacific Islander</t>
  </si>
  <si>
    <t>            White; Asian; Some Other Race</t>
  </si>
  <si>
    <t>White; Asian; Some Other Race</t>
  </si>
  <si>
    <t>            White; Native Hawaiian and Other Pacific Islander; Some Other Race</t>
  </si>
  <si>
    <t>White; Native Hawaiian and Other Pacific Islander; Some Other Race</t>
  </si>
  <si>
    <t>            Black or African American; American Indian and Alaska Native; Asian</t>
  </si>
  <si>
    <t>Black or African American; American Indian and Alaska Native; Asian</t>
  </si>
  <si>
    <t>            Black or African American; American Indian and Alaska Native; Native Hawaiian and Other Pacific Islander</t>
  </si>
  <si>
    <t>Black or African American; American Indian and Alaska Native; Native Hawaiian and Other Pacific Islander</t>
  </si>
  <si>
    <t>            Black or African American; American Indian and Alaska Native; Some Other Race</t>
  </si>
  <si>
    <t>Black or African American; American Indian and Alaska Native; Some Other Race</t>
  </si>
  <si>
    <t>            Black or African American; Asian; Native Hawaiian and Other Pacific Islander</t>
  </si>
  <si>
    <t>Black or African American; Asian; Native Hawaiian and Other Pacific Islander</t>
  </si>
  <si>
    <t>            Black or African American; Asian; Some Other Race</t>
  </si>
  <si>
    <t>Black or African American; Asian; Some Other Race</t>
  </si>
  <si>
    <t>            Black or African American; Native Hawaiian and Other Pacific Islander; Some Other Race</t>
  </si>
  <si>
    <t>Black or African American; Native Hawaiian and Other Pacific Islander; Some Other Race</t>
  </si>
  <si>
    <t>            American Indian and Alaska Native; Asian; Native Hawaiian and Other Pacific Islander</t>
  </si>
  <si>
    <t>American Indian and Alaska Native; Asian; Native Hawaiian and Other Pacific Islander</t>
  </si>
  <si>
    <t>            American Indian and Alaska Native; Asian; Some Other Race</t>
  </si>
  <si>
    <t>American Indian and Alaska Native; Asian; Some Other Race</t>
  </si>
  <si>
    <t>            American Indian and Alaska Native; Native Hawaiian and Other Pacific Islander; Some Other Race</t>
  </si>
  <si>
    <t>American Indian and Alaska Native; Native Hawaiian and Other Pacific Islander; Some Other Race</t>
  </si>
  <si>
    <t>            Asian; Native Hawaiian and Other Pacific Islander; Some Other Race</t>
  </si>
  <si>
    <t>Asian; Native Hawaiian and Other Pacific Islander; Some Other Race</t>
  </si>
  <si>
    <t>            White; Black or African American; American Indian and Alaska Native; Asian</t>
  </si>
  <si>
    <t>White; Black or African American; American Indian and Alaska Native; Asian</t>
  </si>
  <si>
    <t>            White; Black or African American; American Indian and Alaska Native; Native Hawaiian and Other Pacific Islander</t>
  </si>
  <si>
    <t>White; Black or African American; American Indian and Alaska Native; Native Hawaiian and Other Pacific Islander</t>
  </si>
  <si>
    <t>            White; Black or African American; American Indian and Alaska Native; Some Other Race</t>
  </si>
  <si>
    <t>White; Black or African American; American Indian and Alaska Native; Some Other Race</t>
  </si>
  <si>
    <t>            White; Black or African American; Asian; Native Hawaiian and Other Pacific Islander</t>
  </si>
  <si>
    <t>White; Black or African American; Asian; Native Hawaiian and Other Pacific Islander</t>
  </si>
  <si>
    <t>            White; Black or African American; Asian; Some Other Race</t>
  </si>
  <si>
    <t>White; Black or African American; Asian; Some Other Race</t>
  </si>
  <si>
    <t>            White; Black or African American; Native Hawaiian and Other Pacific Islander; Some Other Race</t>
  </si>
  <si>
    <t>White; Black or African American; Native Hawaiian and Other Pacific Islander; Some Other Race</t>
  </si>
  <si>
    <t>            White; American Indian and Alaska Native; Asian; Native Hawaiian and Other Pacific Islander</t>
  </si>
  <si>
    <t>White; American Indian and Alaska Native; Asian; Native Hawaiian and Other Pacific Islander</t>
  </si>
  <si>
    <t>            White; American Indian and Alaska Native; Asian; Some Other Race</t>
  </si>
  <si>
    <t>White; American Indian and Alaska Native; Asian; Some Other Race</t>
  </si>
  <si>
    <t>            White; American Indian and Alaska Native; Native Hawaiian and Other Pacific Islander; Some Other Race</t>
  </si>
  <si>
    <t>White; American Indian and Alaska Native; Native Hawaiian and Other Pacific Islander; Some Other Race</t>
  </si>
  <si>
    <t>            White; Asian; Native Hawaiian and Other Pacific Islander; Some Other Race</t>
  </si>
  <si>
    <t>White; Asian; Native Hawaiian and Other Pacific Islander; Some Other Race</t>
  </si>
  <si>
    <t>            Black or African American; American Indian and Alaska Native; Asian; Native Hawaiian and Other Pacific Islander</t>
  </si>
  <si>
    <t>Black or African American; American Indian and Alaska Native; Asian; Native Hawaiian and Other Pacific Islander</t>
  </si>
  <si>
    <t>            Black or African American; American Indian and Alaska Native; Asian; Some Other Race</t>
  </si>
  <si>
    <t>Black or African American; American Indian and Alaska Native; Asian; Some Other Race</t>
  </si>
  <si>
    <t>            Black or African American; American Indian and Alaska Native; Native Hawaiian and Other Pacific Islander; Some Other Race</t>
  </si>
  <si>
    <t>Black or African American; American Indian and Alaska Native; Native Hawaiian and Other Pacific Islander; Some Other Race</t>
  </si>
  <si>
    <t>            Black or African American; Asian; Native Hawaiian and Other Pacific Islander; Some Other Race</t>
  </si>
  <si>
    <t>Black or African American; Asian; Native Hawaiian and Other Pacific Islander; Some Other Race</t>
  </si>
  <si>
    <t>            American Indian and Alaska Native; Asian; Native Hawaiian and Other Pacific Islander; Some Other Race</t>
  </si>
  <si>
    <t>American Indian and Alaska Native; Asian; Native Hawaiian and Other Pacific Islander; Some Other Race</t>
  </si>
  <si>
    <t>            White; Black or African American; American Indian and Alaska Native; Asian; Native Hawaiian and Other Pacific Islander</t>
  </si>
  <si>
    <t>White; Black or African American; American Indian and Alaska Native; Asian; Native Hawaiian and Other Pacific Islander</t>
  </si>
  <si>
    <t>            White; Black or African American; American Indian and Alaska Native; Asian; Some Other Race</t>
  </si>
  <si>
    <t>White; Black or African American; American Indian and Alaska Native; Asian; Some Other Race</t>
  </si>
  <si>
    <t>            White; Black or African American; American Indian and Alaska Native; Native Hawaiian and Other Pacific Islander; Some Other Race</t>
  </si>
  <si>
    <t>White; Black or African American; American Indian and Alaska Native; Native Hawaiian and Other Pacific Islander; Some Other Race</t>
  </si>
  <si>
    <t>            White; Black or African American; Asian; Native Hawaiian and Other Pacific Islander; Some Other Race</t>
  </si>
  <si>
    <t>White; Black or African American; Asian; Native Hawaiian and Other Pacific Islander; Some Other Race</t>
  </si>
  <si>
    <t>            White; American Indian and Alaska Native; Asian; Native Hawaiian and Other Pacific Islander; Some Other Race</t>
  </si>
  <si>
    <t>White; American Indian and Alaska Native; Asian; Native Hawaiian and Other Pacific Islander; Some Other Race</t>
  </si>
  <si>
    <t>            Black or African American; American Indian and Alaska Native; Asian; Native Hawaiian and Other Pacific Islander; Some Other Race</t>
  </si>
  <si>
    <t>Black or African American; American Indian and Alaska Native; Asian; Native Hawaiian and Other Pacific Islander; Some Other Race</t>
  </si>
  <si>
    <t>            White; Black or African American; American Indian and Alaska Native; Asian; Native Hawaiian and Other Pacific Islander; Some Other Race</t>
  </si>
  <si>
    <t>White; Black or African American; American Indian and Alaska Native; Asian; Native Hawaiian and Other Pacific Islander; Some Other Race</t>
  </si>
  <si>
    <t>Race Combination</t>
  </si>
  <si>
    <t>Population</t>
  </si>
  <si>
    <t>Number of Categories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</si>
  <si>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</si>
  <si>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</si>
  <si>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</si>
  <si>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</si>
  <si>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</si>
  <si>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Some Other Race alone</t>
  </si>
  <si>
    <t>Hispanic/Latino alone</t>
  </si>
  <si>
    <t>White; Hispanic/Latino</t>
  </si>
  <si>
    <t>Black or African American; Hispanic/Latino</t>
  </si>
  <si>
    <t>American Indian and Alaska Native; Hispanic/Latino</t>
  </si>
  <si>
    <t>Asian; Hispanic/Latino</t>
  </si>
  <si>
    <t>Native Hawaiian and Other Pacific Islander; Hispanic/Latino</t>
  </si>
  <si>
    <t>Some Other Race; Hispanic/Latino</t>
  </si>
  <si>
    <t>White; Black or African American; Hispanic/Latino</t>
  </si>
  <si>
    <t>White; American Indian and Alaska Native; Hispanic/Latino</t>
  </si>
  <si>
    <t>White; Asian; Hispanic/Latino</t>
  </si>
  <si>
    <t>White; Native Hawaiian and Other Pacific Islander; Hispanic/Latino</t>
  </si>
  <si>
    <t>White; Some Other Race; Hispanic/Latino</t>
  </si>
  <si>
    <t>Black or African American; American Indian and Alaska Native; Hispanic/Latino</t>
  </si>
  <si>
    <t>Black or African American; Asian; Hispanic/Latino</t>
  </si>
  <si>
    <t>Black or African American; Native Hawaiian and Other Pacific Islander; Hispanic/Latino</t>
  </si>
  <si>
    <t>Black or African American; Some Other Race; Hispanic/Latino</t>
  </si>
  <si>
    <t>American Indian and Alaska Native; Asian; Hispanic/Latino</t>
  </si>
  <si>
    <t>American Indian and Alaska Native; Native Hawaiian and Other Pacific Islander; Hispanic/Latino</t>
  </si>
  <si>
    <t>American Indian and Alaska Native; Some Other Race; Hispanic/Latino</t>
  </si>
  <si>
    <t>Asian; Native Hawaiian and Other Pacific Islander; Hispanic/Latino</t>
  </si>
  <si>
    <t>Asian; Some Other Race; Hispanic/Latino</t>
  </si>
  <si>
    <t>Native Hawaiian and Other Pacific Islander; Some Other Race; Hispanic/Latino</t>
  </si>
  <si>
    <t>White; Black or African American; American Indian and Alaska Native; Hispanic/Latino</t>
  </si>
  <si>
    <t>White; Black or African American; Asian; Hispanic/Latino</t>
  </si>
  <si>
    <t>White; Black or African American; Native Hawaiian and Other Pacific Islander; Hispanic/Latino</t>
  </si>
  <si>
    <t>White; Black or African American; Some Other Race; Hispanic/Latino</t>
  </si>
  <si>
    <t>White; American Indian and Alaska Native; Asian; Hispanic/Latino</t>
  </si>
  <si>
    <t>White; American Indian and Alaska Native; Native Hawaiian and Other Pacific Islander; Hispanic/Latino</t>
  </si>
  <si>
    <t>White; American Indian and Alaska Native; Some Other Race; Hispanic/Latino</t>
  </si>
  <si>
    <t>White; Asian; Native Hawaiian and Other Pacific Islander; Hispanic/Latino</t>
  </si>
  <si>
    <t>White; Asian; Some Other Race; Hispanic/Latino</t>
  </si>
  <si>
    <t>White; Native Hawaiian and Other Pacific Islander; Some Other Race; Hispanic/Latino</t>
  </si>
  <si>
    <t>Black or African American; American Indian and Alaska Native; Asian; Hispanic/Latino</t>
  </si>
  <si>
    <t>Black or African American; American Indian and Alaska Native; Native Hawaiian and Other Pacific Islander; Hispanic/Latino</t>
  </si>
  <si>
    <t>Black or African American; American Indian and Alaska Native; Some Other Race; Hispanic/Latino</t>
  </si>
  <si>
    <t>Black or African American; Asian; Native Hawaiian and Other Pacific Islander; Hispanic/Latino</t>
  </si>
  <si>
    <t>Black or African American; Asian; Some Other Race; Hispanic/Latino</t>
  </si>
  <si>
    <t>Black or African American; Native Hawaiian and Other Pacific Islander; Some Other Race; Hispanic/Latino</t>
  </si>
  <si>
    <t>American Indian and Alaska Native; Asian; Native Hawaiian and Other Pacific Islander; Hispanic/Latino</t>
  </si>
  <si>
    <t>American Indian and Alaska Native; Asian; Some Other Race; Hispanic/Latino</t>
  </si>
  <si>
    <t>American Indian and Alaska Native; Native Hawaiian and Other Pacific Islander; Some Other Race; Hispanic/Latino</t>
  </si>
  <si>
    <t>Asian; Native Hawaiian and Other Pacific Islander; Some Other Race; Hispanic/Latino</t>
  </si>
  <si>
    <t>White; Black or African American; American Indian and Alaska Native; Asian; Hispanic/Latino</t>
  </si>
  <si>
    <t>White; Black or African American; American Indian and Alaska Native; Native Hawaiian and Other Pacific Islander; Hispanic/Latino</t>
  </si>
  <si>
    <t>White; Black or African American; American Indian and Alaska Native; Some Other Race; Hispanic/Latino</t>
  </si>
  <si>
    <t>White; Black or African American; Asian; Native Hawaiian and Other Pacific Islander; Hispanic/Latino</t>
  </si>
  <si>
    <t>White; Black or African American; Asian; Some Other Race; Hispanic/Latino</t>
  </si>
  <si>
    <t>White; Black or African American; Native Hawaiian and Other Pacific Islander; Some Other Race; Hispanic/Latino</t>
  </si>
  <si>
    <t>White; American Indian and Alaska Native; Asian; Native Hawaiian and Other Pacific Islander; Hispanic/Latino</t>
  </si>
  <si>
    <t>White; American Indian and Alaska Native; Asian; Some Other Race; Hispanic/Latino</t>
  </si>
  <si>
    <t>White; American Indian and Alaska Native; Native Hawaiian and Other Pacific Islander; Some Other Race; Hispanic/Latino</t>
  </si>
  <si>
    <t>White; Asian; Native Hawaiian and Other Pacific Islander; Some Other Race; Hispanic/Latino</t>
  </si>
  <si>
    <t>Black or African American; American Indian and Alaska Native; Asian; Native Hawaiian and Other Pacific Islander; Hispanic/Latino</t>
  </si>
  <si>
    <t>Black or African American; American Indian and Alaska Native; Asian; Some Other Race; Hispanic/Latino</t>
  </si>
  <si>
    <t>Black or African American; American Indian and Alaska Native; Native Hawaiian and Other Pacific Islander; Some Other Race; Hispanic/Latino</t>
  </si>
  <si>
    <t>Black or African American; Asian; Native Hawaiian and Other Pacific Islander; Some Other Race; Hispanic/Latino</t>
  </si>
  <si>
    <t>American Indian and Alaska Native; Asian; Native Hawaiian and Other Pacific Islander; Some Other Race; Hispanic/Latino</t>
  </si>
  <si>
    <t>White; Black or African American; American Indian and Alaska Native; Asian; Native Hawaiian and Other Pacific Islander; Hispanic/Latino</t>
  </si>
  <si>
    <t>White; Black or African American; American Indian and Alaska Native; Asian; Some Other Race; Hispanic/Latino</t>
  </si>
  <si>
    <t>White; Black or African American; American Indian and Alaska Native; Native Hawaiian and Other Pacific Islander; Some Other Race; Hispanic/Latino</t>
  </si>
  <si>
    <t>White; Black or African American; Asian; Native Hawaiian and Other Pacific Islander; Some Other Race; Hispanic/Latino</t>
  </si>
  <si>
    <t>White; American Indian and Alaska Native; Asian; Native Hawaiian and Other Pacific Islander; Some Other Race; Hispanic/Latino</t>
  </si>
  <si>
    <t>Black or African American; American Indian and Alaska Native; Asian; Native Hawaiian and Other Pacific Islander; Some Other Race; Hispanic/Latino</t>
  </si>
  <si>
    <t>White; Black or African American; American Indian and Alaska Native; Asian; Native Hawaiian and Other Pacific Islander; Some Other Race; Hispanic/Latino</t>
  </si>
  <si>
    <t>Race Categories</t>
  </si>
  <si>
    <t>Alone</t>
  </si>
  <si>
    <t>In Combo</t>
  </si>
  <si>
    <t>Any Mention</t>
  </si>
  <si>
    <t>Black</t>
  </si>
  <si>
    <t>Total</t>
  </si>
  <si>
    <t>Race Category</t>
  </si>
  <si>
    <t>Alone*</t>
  </si>
  <si>
    <t>In Combination**</t>
  </si>
  <si>
    <t>Any Mention***</t>
  </si>
  <si>
    <t>No Mention</t>
  </si>
  <si>
    <t>Alone/ Total Pop</t>
  </si>
  <si>
    <t>In Combo/ Total Pop</t>
  </si>
  <si>
    <t>Any/ Total Pop</t>
  </si>
  <si>
    <t>No Mention/ Total Pop</t>
  </si>
  <si>
    <t>#</t>
  </si>
  <si>
    <r>
      <t>%</t>
    </r>
    <r>
      <rPr>
        <vertAlign val="superscript"/>
        <sz val="8"/>
        <color rgb="FF000000"/>
        <rFont val="Aptos"/>
        <family val="2"/>
        <charset val="1"/>
      </rPr>
      <t>†</t>
    </r>
  </si>
  <si>
    <t>In Combo #</t>
  </si>
  <si>
    <r>
      <t>In Combo %</t>
    </r>
    <r>
      <rPr>
        <vertAlign val="superscript"/>
        <sz val="8"/>
        <color rgb="FF000000"/>
        <rFont val="Aptos"/>
        <family val="2"/>
        <charset val="1"/>
      </rPr>
      <t>†</t>
    </r>
  </si>
  <si>
    <t>%</t>
  </si>
  <si>
    <t>alone#</t>
  </si>
  <si>
    <t>alone%</t>
  </si>
  <si>
    <t>combo#</t>
  </si>
  <si>
    <t>combo%</t>
  </si>
  <si>
    <t>any#</t>
  </si>
  <si>
    <t>no#</t>
  </si>
  <si>
    <t>alonetotal%</t>
  </si>
  <si>
    <t>combototal%</t>
  </si>
  <si>
    <t>anytotal%</t>
  </si>
  <si>
    <t>nototal%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</si>
</sst>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rgb="FF000000"/>
      <name val="Aptos"/>
      <family val="2"/>
      <charset val="1"/>
    </font>
    <font>
      <sz val="8"/>
      <color rgb="FF000000"/>
      <name val="Aptos"/>
      <family val="2"/>
      <charset val="1"/>
    </font>
    <font>
      <vertAlign val="superscript"/>
      <sz val="8"/>
      <color rgb="FF000000"/>
      <name val="Aptos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5C9EB"/>
        <bgColor indexed="64"/>
      </patternFill>
    </fill>
    <fill>
      <patternFill patternType="solid">
        <fgColor rgb="FF94DCF8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47474"/>
      </left>
      <right style="thin">
        <color rgb="FF747474"/>
      </right>
      <top style="thin">
        <color rgb="FF747474"/>
      </top>
      <bottom style="thin">
        <color rgb="FF747474"/>
      </bottom>
      <diagonal/>
    </border>
    <border>
      <left style="thin">
        <color rgb="FF747474"/>
      </left>
      <right style="thin">
        <color rgb="FF747474"/>
      </right>
      <top style="thin">
        <color rgb="FF747474"/>
      </top>
      <bottom/>
      <diagonal/>
    </border>
    <border>
      <left style="thin">
        <color rgb="FF747474"/>
      </left>
      <right style="thin">
        <color rgb="FF747474"/>
      </right>
      <top/>
      <bottom style="thin">
        <color rgb="FF747474"/>
      </bottom>
      <diagonal/>
    </border>
    <border>
      <left style="thin">
        <color rgb="FF747474"/>
      </left>
      <right/>
      <top style="thin">
        <color rgb="FF747474"/>
      </top>
      <bottom style="thin">
        <color rgb="FF747474"/>
      </bottom>
      <diagonal/>
    </border>
    <border>
      <left/>
      <right style="thin">
        <color rgb="FF747474"/>
      </right>
      <top style="thin">
        <color rgb="FF747474"/>
      </top>
      <bottom style="thin">
        <color rgb="FF747474"/>
      </bottom>
      <diagonal/>
    </border>
    <border>
      <left/>
      <right/>
      <top style="thin">
        <color rgb="FF747474"/>
      </top>
      <bottom style="thin">
        <color rgb="FF74747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164" fontId="2" fillId="0" borderId="0" xfId="1" applyNumberFormat="1" applyFont="1"/>
    <xf numFmtId="0" fontId="3" fillId="0" borderId="0" xfId="0" applyFont="1"/>
    <xf numFmtId="164" fontId="0" fillId="0" borderId="0" xfId="1" applyNumberFormat="1" applyFont="1"/>
    <xf numFmtId="3" fontId="0" fillId="0" borderId="0" xfId="0" applyNumberFormat="1" applyAlignment="1">
      <alignment wrapText="1"/>
    </xf>
    <xf numFmtId="164" fontId="0" fillId="0" borderId="0" xfId="0" applyNumberFormat="1"/>
    <xf numFmtId="3" fontId="0" fillId="0" borderId="0" xfId="0" applyNumberForma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/>
    <xf numFmtId="9" fontId="0" fillId="0" borderId="0" xfId="2" applyFont="1"/>
    <xf numFmtId="164" fontId="0" fillId="2" borderId="0" xfId="1" applyNumberFormat="1" applyFont="1" applyFill="1"/>
    <xf numFmtId="164" fontId="0" fillId="4" borderId="0" xfId="1" applyNumberFormat="1" applyFont="1" applyFill="1"/>
    <xf numFmtId="164" fontId="4" fillId="0" borderId="0" xfId="1" applyNumberFormat="1" applyFont="1"/>
    <xf numFmtId="9" fontId="2" fillId="0" borderId="0" xfId="2" applyFont="1"/>
    <xf numFmtId="164" fontId="0" fillId="3" borderId="0" xfId="1" applyNumberFormat="1" applyFont="1" applyFill="1"/>
    <xf numFmtId="9" fontId="5" fillId="2" borderId="0" xfId="2" applyFont="1" applyFill="1"/>
    <xf numFmtId="0" fontId="6" fillId="0" borderId="0" xfId="0" applyFont="1"/>
    <xf numFmtId="164" fontId="6" fillId="0" borderId="0" xfId="1" applyNumberFormat="1" applyFont="1"/>
    <xf numFmtId="0" fontId="6" fillId="0" borderId="1" xfId="0" applyFont="1" applyBorder="1"/>
    <xf numFmtId="0" fontId="6" fillId="0" borderId="4" xfId="0" applyFont="1" applyBorder="1"/>
    <xf numFmtId="0" fontId="6" fillId="0" borderId="6" xfId="0" applyFont="1" applyBorder="1"/>
    <xf numFmtId="164" fontId="6" fillId="6" borderId="3" xfId="2" applyNumberFormat="1" applyFont="1" applyFill="1" applyBorder="1"/>
    <xf numFmtId="164" fontId="6" fillId="6" borderId="5" xfId="2" applyNumberFormat="1" applyFont="1" applyFill="1" applyBorder="1"/>
    <xf numFmtId="164" fontId="6" fillId="6" borderId="8" xfId="2" applyNumberFormat="1" applyFont="1" applyFill="1" applyBorder="1"/>
    <xf numFmtId="164" fontId="6" fillId="4" borderId="3" xfId="2" applyNumberFormat="1" applyFont="1" applyFill="1" applyBorder="1"/>
    <xf numFmtId="164" fontId="6" fillId="4" borderId="5" xfId="2" applyNumberFormat="1" applyFont="1" applyFill="1" applyBorder="1"/>
    <xf numFmtId="164" fontId="6" fillId="4" borderId="8" xfId="2" applyNumberFormat="1" applyFont="1" applyFill="1" applyBorder="1"/>
    <xf numFmtId="164" fontId="6" fillId="7" borderId="3" xfId="2" applyNumberFormat="1" applyFont="1" applyFill="1" applyBorder="1"/>
    <xf numFmtId="164" fontId="6" fillId="7" borderId="5" xfId="2" applyNumberFormat="1" applyFont="1" applyFill="1" applyBorder="1"/>
    <xf numFmtId="164" fontId="6" fillId="7" borderId="8" xfId="2" applyNumberFormat="1" applyFont="1" applyFill="1" applyBorder="1"/>
    <xf numFmtId="3" fontId="6" fillId="2" borderId="2" xfId="0" applyNumberFormat="1" applyFont="1" applyFill="1" applyBorder="1" applyAlignment="1">
      <alignment wrapText="1"/>
    </xf>
    <xf numFmtId="164" fontId="6" fillId="2" borderId="3" xfId="2" applyNumberFormat="1" applyFont="1" applyFill="1" applyBorder="1"/>
    <xf numFmtId="3" fontId="6" fillId="2" borderId="0" xfId="0" applyNumberFormat="1" applyFont="1" applyFill="1" applyBorder="1" applyAlignment="1">
      <alignment wrapText="1"/>
    </xf>
    <xf numFmtId="164" fontId="6" fillId="2" borderId="5" xfId="2" applyNumberFormat="1" applyFont="1" applyFill="1" applyBorder="1"/>
    <xf numFmtId="0" fontId="6" fillId="2" borderId="0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164" fontId="6" fillId="2" borderId="8" xfId="2" applyNumberFormat="1" applyFont="1" applyFill="1" applyBorder="1"/>
    <xf numFmtId="3" fontId="6" fillId="8" borderId="2" xfId="0" applyNumberFormat="1" applyFont="1" applyFill="1" applyBorder="1" applyAlignment="1">
      <alignment wrapText="1"/>
    </xf>
    <xf numFmtId="3" fontId="6" fillId="8" borderId="0" xfId="0" applyNumberFormat="1" applyFont="1" applyFill="1" applyBorder="1" applyAlignment="1">
      <alignment wrapText="1"/>
    </xf>
    <xf numFmtId="0" fontId="6" fillId="8" borderId="0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4" xfId="0" applyFont="1" applyFill="1" applyBorder="1"/>
    <xf numFmtId="0" fontId="6" fillId="0" borderId="6" xfId="0" applyFont="1" applyFill="1" applyBorder="1"/>
    <xf numFmtId="0" fontId="0" fillId="8" borderId="0" xfId="0" applyFill="1" applyAlignment="1"/>
    <xf numFmtId="0" fontId="0" fillId="8" borderId="0" xfId="0" applyFill="1"/>
    <xf numFmtId="0" fontId="0" fillId="8" borderId="1" xfId="0" applyFill="1" applyBorder="1" applyAlignment="1"/>
    <xf numFmtId="164" fontId="0" fillId="8" borderId="2" xfId="1" applyNumberFormat="1" applyFont="1" applyFill="1" applyBorder="1"/>
    <xf numFmtId="0" fontId="0" fillId="8" borderId="3" xfId="0" applyFill="1" applyBorder="1"/>
    <xf numFmtId="0" fontId="0" fillId="8" borderId="4" xfId="0" applyFill="1" applyBorder="1" applyAlignment="1"/>
    <xf numFmtId="164" fontId="0" fillId="8" borderId="0" xfId="1" applyNumberFormat="1" applyFont="1" applyFill="1" applyBorder="1"/>
    <xf numFmtId="0" fontId="0" fillId="8" borderId="5" xfId="0" applyFill="1" applyBorder="1"/>
    <xf numFmtId="0" fontId="0" fillId="8" borderId="6" xfId="0" applyFill="1" applyBorder="1" applyAlignment="1"/>
    <xf numFmtId="164" fontId="0" fillId="8" borderId="7" xfId="1" applyNumberFormat="1" applyFont="1" applyFill="1" applyBorder="1"/>
    <xf numFmtId="0" fontId="0" fillId="8" borderId="8" xfId="0" applyFill="1" applyBorder="1"/>
    <xf numFmtId="0" fontId="0" fillId="3" borderId="1" xfId="0" applyFill="1" applyBorder="1" applyAlignment="1"/>
    <xf numFmtId="164" fontId="0" fillId="3" borderId="2" xfId="1" applyNumberFormat="1" applyFont="1" applyFill="1" applyBorder="1"/>
    <xf numFmtId="0" fontId="0" fillId="3" borderId="3" xfId="0" applyFill="1" applyBorder="1"/>
    <xf numFmtId="0" fontId="0" fillId="3" borderId="4" xfId="0" applyFill="1" applyBorder="1" applyAlignment="1"/>
    <xf numFmtId="164" fontId="0" fillId="3" borderId="0" xfId="1" applyNumberFormat="1" applyFont="1" applyFill="1" applyBorder="1"/>
    <xf numFmtId="0" fontId="0" fillId="3" borderId="5" xfId="0" applyFill="1" applyBorder="1"/>
    <xf numFmtId="0" fontId="0" fillId="3" borderId="6" xfId="0" applyFill="1" applyBorder="1" applyAlignment="1"/>
    <xf numFmtId="164" fontId="0" fillId="3" borderId="7" xfId="1" applyNumberFormat="1" applyFont="1" applyFill="1" applyBorder="1"/>
    <xf numFmtId="0" fontId="0" fillId="3" borderId="8" xfId="0" applyFill="1" applyBorder="1"/>
    <xf numFmtId="0" fontId="0" fillId="3" borderId="0" xfId="0" applyFill="1" applyAlignment="1"/>
    <xf numFmtId="0" fontId="0" fillId="3" borderId="0" xfId="0" applyFill="1"/>
    <xf numFmtId="0" fontId="0" fillId="3" borderId="0" xfId="0" applyFill="1" applyAlignment="1">
      <alignment wrapText="1"/>
    </xf>
    <xf numFmtId="0" fontId="0" fillId="2" borderId="1" xfId="0" applyFill="1" applyBorder="1" applyAlignment="1"/>
    <xf numFmtId="164" fontId="0" fillId="2" borderId="2" xfId="1" applyNumberFormat="1" applyFont="1" applyFill="1" applyBorder="1"/>
    <xf numFmtId="0" fontId="0" fillId="2" borderId="3" xfId="0" applyFill="1" applyBorder="1"/>
    <xf numFmtId="0" fontId="0" fillId="2" borderId="4" xfId="0" applyFill="1" applyBorder="1" applyAlignment="1"/>
    <xf numFmtId="164" fontId="0" fillId="2" borderId="0" xfId="1" applyNumberFormat="1" applyFont="1" applyFill="1" applyBorder="1"/>
    <xf numFmtId="0" fontId="0" fillId="2" borderId="5" xfId="0" applyFill="1" applyBorder="1"/>
    <xf numFmtId="0" fontId="0" fillId="2" borderId="6" xfId="0" applyFill="1" applyBorder="1" applyAlignment="1"/>
    <xf numFmtId="164" fontId="0" fillId="2" borderId="7" xfId="1" applyNumberFormat="1" applyFont="1" applyFill="1" applyBorder="1"/>
    <xf numFmtId="0" fontId="0" fillId="2" borderId="8" xfId="0" applyFill="1" applyBorder="1"/>
    <xf numFmtId="0" fontId="0" fillId="2" borderId="0" xfId="0" applyFill="1" applyAlignment="1"/>
    <xf numFmtId="0" fontId="0" fillId="2" borderId="0" xfId="0" applyFill="1"/>
    <xf numFmtId="0" fontId="0" fillId="7" borderId="0" xfId="0" applyFill="1" applyAlignment="1"/>
    <xf numFmtId="3" fontId="0" fillId="7" borderId="0" xfId="0" applyNumberFormat="1" applyFill="1" applyAlignment="1">
      <alignment wrapText="1"/>
    </xf>
    <xf numFmtId="0" fontId="0" fillId="7" borderId="0" xfId="0" applyFill="1"/>
    <xf numFmtId="0" fontId="0" fillId="7" borderId="0" xfId="0" applyFill="1" applyAlignment="1">
      <alignment wrapText="1"/>
    </xf>
    <xf numFmtId="0" fontId="0" fillId="7" borderId="1" xfId="0" applyFill="1" applyBorder="1" applyAlignment="1"/>
    <xf numFmtId="164" fontId="0" fillId="7" borderId="2" xfId="1" applyNumberFormat="1" applyFont="1" applyFill="1" applyBorder="1"/>
    <xf numFmtId="0" fontId="0" fillId="7" borderId="3" xfId="0" applyFill="1" applyBorder="1"/>
    <xf numFmtId="0" fontId="0" fillId="7" borderId="4" xfId="0" applyFill="1" applyBorder="1" applyAlignment="1"/>
    <xf numFmtId="164" fontId="0" fillId="7" borderId="0" xfId="1" applyNumberFormat="1" applyFont="1" applyFill="1" applyBorder="1"/>
    <xf numFmtId="0" fontId="0" fillId="7" borderId="5" xfId="0" applyFill="1" applyBorder="1"/>
    <xf numFmtId="0" fontId="0" fillId="7" borderId="6" xfId="0" applyFill="1" applyBorder="1" applyAlignment="1"/>
    <xf numFmtId="164" fontId="0" fillId="7" borderId="7" xfId="1" applyNumberFormat="1" applyFont="1" applyFill="1" applyBorder="1"/>
    <xf numFmtId="0" fontId="0" fillId="7" borderId="8" xfId="0" applyFill="1" applyBorder="1"/>
    <xf numFmtId="0" fontId="0" fillId="6" borderId="1" xfId="0" applyFill="1" applyBorder="1" applyAlignment="1"/>
    <xf numFmtId="164" fontId="0" fillId="6" borderId="2" xfId="1" applyNumberFormat="1" applyFont="1" applyFill="1" applyBorder="1"/>
    <xf numFmtId="0" fontId="0" fillId="6" borderId="3" xfId="0" applyFill="1" applyBorder="1"/>
    <xf numFmtId="0" fontId="0" fillId="6" borderId="4" xfId="0" applyFill="1" applyBorder="1" applyAlignment="1"/>
    <xf numFmtId="164" fontId="0" fillId="6" borderId="0" xfId="1" applyNumberFormat="1" applyFont="1" applyFill="1" applyBorder="1"/>
    <xf numFmtId="0" fontId="0" fillId="6" borderId="5" xfId="0" applyFill="1" applyBorder="1"/>
    <xf numFmtId="0" fontId="0" fillId="6" borderId="6" xfId="0" applyFill="1" applyBorder="1" applyAlignment="1"/>
    <xf numFmtId="164" fontId="0" fillId="6" borderId="7" xfId="1" applyNumberFormat="1" applyFont="1" applyFill="1" applyBorder="1"/>
    <xf numFmtId="0" fontId="0" fillId="6" borderId="8" xfId="0" applyFill="1" applyBorder="1"/>
    <xf numFmtId="0" fontId="0" fillId="6" borderId="0" xfId="0" applyFill="1" applyAlignment="1"/>
    <xf numFmtId="0" fontId="0" fillId="6" borderId="0" xfId="0" applyFill="1" applyAlignment="1">
      <alignment wrapText="1"/>
    </xf>
    <xf numFmtId="0" fontId="0" fillId="6" borderId="0" xfId="0" applyFill="1"/>
    <xf numFmtId="0" fontId="0" fillId="9" borderId="9" xfId="0" applyFill="1" applyBorder="1" applyAlignment="1"/>
    <xf numFmtId="164" fontId="0" fillId="9" borderId="10" xfId="1" applyNumberFormat="1" applyFont="1" applyFill="1" applyBorder="1"/>
    <xf numFmtId="0" fontId="0" fillId="9" borderId="11" xfId="0" applyFill="1" applyBorder="1"/>
    <xf numFmtId="164" fontId="3" fillId="2" borderId="0" xfId="1" applyNumberFormat="1" applyFont="1" applyFill="1"/>
    <xf numFmtId="164" fontId="3" fillId="4" borderId="0" xfId="1" applyNumberFormat="1" applyFont="1" applyFill="1"/>
    <xf numFmtId="164" fontId="6" fillId="0" borderId="0" xfId="0" applyNumberFormat="1" applyFont="1"/>
    <xf numFmtId="164" fontId="6" fillId="0" borderId="3" xfId="1" applyNumberFormat="1" applyFont="1" applyBorder="1"/>
    <xf numFmtId="164" fontId="6" fillId="0" borderId="5" xfId="1" applyNumberFormat="1" applyFont="1" applyBorder="1"/>
    <xf numFmtId="0" fontId="7" fillId="0" borderId="4" xfId="0" applyFont="1" applyBorder="1"/>
    <xf numFmtId="164" fontId="6" fillId="5" borderId="5" xfId="1" applyNumberFormat="1" applyFont="1" applyFill="1" applyBorder="1"/>
    <xf numFmtId="164" fontId="6" fillId="0" borderId="5" xfId="1" applyNumberFormat="1" applyFont="1" applyFill="1" applyBorder="1"/>
    <xf numFmtId="0" fontId="6" fillId="0" borderId="4" xfId="0" applyFont="1" applyBorder="1" applyAlignment="1">
      <alignment horizontal="left"/>
    </xf>
    <xf numFmtId="164" fontId="6" fillId="0" borderId="8" xfId="1" applyNumberFormat="1" applyFont="1" applyBorder="1"/>
    <xf numFmtId="164" fontId="6" fillId="0" borderId="3" xfId="1" applyNumberFormat="1" applyFont="1" applyFill="1" applyBorder="1"/>
    <xf numFmtId="164" fontId="6" fillId="0" borderId="8" xfId="1" applyNumberFormat="1" applyFont="1" applyFill="1" applyBorder="1"/>
    <xf numFmtId="0" fontId="6" fillId="0" borderId="5" xfId="0" applyFont="1" applyBorder="1"/>
    <xf numFmtId="0" fontId="7" fillId="0" borderId="4" xfId="0" applyFont="1" applyBorder="1" applyAlignment="1">
      <alignment wrapText="1" indent="2"/>
    </xf>
    <xf numFmtId="3" fontId="6" fillId="0" borderId="5" xfId="0" applyNumberFormat="1" applyFont="1" applyBorder="1" applyAlignment="1">
      <alignment wrapText="1"/>
    </xf>
    <xf numFmtId="164" fontId="6" fillId="5" borderId="5" xfId="2" applyNumberFormat="1" applyFont="1" applyFill="1" applyBorder="1"/>
    <xf numFmtId="0" fontId="6" fillId="8" borderId="1" xfId="0" applyFont="1" applyFill="1" applyBorder="1"/>
    <xf numFmtId="3" fontId="6" fillId="8" borderId="3" xfId="0" applyNumberFormat="1" applyFont="1" applyFill="1" applyBorder="1" applyAlignment="1">
      <alignment wrapText="1"/>
    </xf>
    <xf numFmtId="0" fontId="6" fillId="8" borderId="4" xfId="0" applyFont="1" applyFill="1" applyBorder="1"/>
    <xf numFmtId="3" fontId="6" fillId="8" borderId="5" xfId="0" applyNumberFormat="1" applyFont="1" applyFill="1" applyBorder="1" applyAlignment="1">
      <alignment wrapText="1"/>
    </xf>
    <xf numFmtId="0" fontId="6" fillId="8" borderId="5" xfId="0" applyFont="1" applyFill="1" applyBorder="1" applyAlignment="1">
      <alignment wrapText="1"/>
    </xf>
    <xf numFmtId="0" fontId="6" fillId="8" borderId="6" xfId="0" applyFont="1" applyFill="1" applyBorder="1"/>
    <xf numFmtId="0" fontId="6" fillId="8" borderId="8" xfId="0" applyFont="1" applyFill="1" applyBorder="1" applyAlignment="1">
      <alignment wrapText="1"/>
    </xf>
    <xf numFmtId="0" fontId="6" fillId="2" borderId="1" xfId="0" applyFont="1" applyFill="1" applyBorder="1"/>
    <xf numFmtId="3" fontId="6" fillId="2" borderId="3" xfId="0" applyNumberFormat="1" applyFont="1" applyFill="1" applyBorder="1" applyAlignment="1">
      <alignment wrapText="1"/>
    </xf>
    <xf numFmtId="0" fontId="6" fillId="2" borderId="4" xfId="0" applyFont="1" applyFill="1" applyBorder="1"/>
    <xf numFmtId="3" fontId="6" fillId="2" borderId="5" xfId="0" applyNumberFormat="1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/>
    <xf numFmtId="0" fontId="6" fillId="2" borderId="8" xfId="0" applyFont="1" applyFill="1" applyBorder="1" applyAlignment="1">
      <alignment wrapText="1"/>
    </xf>
    <xf numFmtId="0" fontId="6" fillId="7" borderId="1" xfId="0" applyFont="1" applyFill="1" applyBorder="1"/>
    <xf numFmtId="3" fontId="6" fillId="7" borderId="3" xfId="0" applyNumberFormat="1" applyFont="1" applyFill="1" applyBorder="1" applyAlignment="1">
      <alignment wrapText="1"/>
    </xf>
    <xf numFmtId="0" fontId="6" fillId="7" borderId="4" xfId="0" applyFont="1" applyFill="1" applyBorder="1"/>
    <xf numFmtId="0" fontId="6" fillId="7" borderId="5" xfId="0" applyFont="1" applyFill="1" applyBorder="1" applyAlignment="1">
      <alignment wrapText="1"/>
    </xf>
    <xf numFmtId="0" fontId="6" fillId="7" borderId="6" xfId="0" applyFont="1" applyFill="1" applyBorder="1"/>
    <xf numFmtId="0" fontId="6" fillId="7" borderId="8" xfId="0" applyFont="1" applyFill="1" applyBorder="1" applyAlignment="1">
      <alignment wrapText="1"/>
    </xf>
    <xf numFmtId="0" fontId="6" fillId="4" borderId="1" xfId="0" applyFont="1" applyFill="1" applyBorder="1"/>
    <xf numFmtId="0" fontId="6" fillId="4" borderId="3" xfId="0" applyFont="1" applyFill="1" applyBorder="1" applyAlignment="1">
      <alignment wrapText="1"/>
    </xf>
    <xf numFmtId="0" fontId="6" fillId="4" borderId="4" xfId="0" applyFont="1" applyFill="1" applyBorder="1"/>
    <xf numFmtId="0" fontId="6" fillId="4" borderId="5" xfId="0" applyFont="1" applyFill="1" applyBorder="1" applyAlignment="1">
      <alignment wrapText="1"/>
    </xf>
    <xf numFmtId="0" fontId="6" fillId="4" borderId="6" xfId="0" applyFont="1" applyFill="1" applyBorder="1"/>
    <xf numFmtId="0" fontId="6" fillId="4" borderId="8" xfId="0" applyFont="1" applyFill="1" applyBorder="1" applyAlignment="1">
      <alignment wrapText="1"/>
    </xf>
    <xf numFmtId="0" fontId="6" fillId="6" borderId="6" xfId="0" applyFont="1" applyFill="1" applyBorder="1"/>
    <xf numFmtId="0" fontId="6" fillId="6" borderId="8" xfId="0" applyFont="1" applyFill="1" applyBorder="1" applyAlignment="1">
      <alignment wrapText="1"/>
    </xf>
    <xf numFmtId="0" fontId="6" fillId="0" borderId="0" xfId="0" applyFont="1" applyBorder="1"/>
    <xf numFmtId="164" fontId="6" fillId="8" borderId="0" xfId="2" applyNumberFormat="1" applyFont="1" applyFill="1" applyBorder="1"/>
    <xf numFmtId="0" fontId="6" fillId="6" borderId="1" xfId="0" applyFont="1" applyFill="1" applyBorder="1"/>
    <xf numFmtId="0" fontId="6" fillId="6" borderId="4" xfId="0" applyFont="1" applyFill="1" applyBorder="1"/>
    <xf numFmtId="0" fontId="6" fillId="9" borderId="6" xfId="0" applyFont="1" applyFill="1" applyBorder="1"/>
    <xf numFmtId="164" fontId="6" fillId="9" borderId="7" xfId="2" applyNumberFormat="1" applyFont="1" applyFill="1" applyBorder="1"/>
    <xf numFmtId="0" fontId="6" fillId="0" borderId="8" xfId="0" applyFont="1" applyBorder="1"/>
    <xf numFmtId="164" fontId="2" fillId="0" borderId="0" xfId="1" applyNumberFormat="1" applyFont="1" applyAlignment="1">
      <alignment wrapText="1"/>
    </xf>
    <xf numFmtId="164" fontId="3" fillId="0" borderId="0" xfId="1" applyNumberFormat="1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12" borderId="15" xfId="0" applyFont="1" applyFill="1" applyBorder="1"/>
    <xf numFmtId="0" fontId="9" fillId="10" borderId="15" xfId="0" applyFont="1" applyFill="1" applyBorder="1"/>
    <xf numFmtId="0" fontId="9" fillId="11" borderId="15" xfId="0" applyFont="1" applyFill="1" applyBorder="1"/>
    <xf numFmtId="164" fontId="0" fillId="13" borderId="0" xfId="0" applyNumberFormat="1" applyFill="1"/>
    <xf numFmtId="164" fontId="3" fillId="13" borderId="0" xfId="0" applyNumberFormat="1" applyFont="1" applyFill="1"/>
    <xf numFmtId="9" fontId="5" fillId="13" borderId="0" xfId="2" applyFont="1" applyFill="1"/>
    <xf numFmtId="164" fontId="5" fillId="14" borderId="0" xfId="1" applyNumberFormat="1" applyFont="1" applyFill="1"/>
    <xf numFmtId="10" fontId="6" fillId="6" borderId="0" xfId="2" applyNumberFormat="1" applyFont="1" applyFill="1"/>
    <xf numFmtId="164" fontId="4" fillId="6" borderId="0" xfId="1" applyNumberFormat="1" applyFont="1" applyFill="1"/>
    <xf numFmtId="0" fontId="8" fillId="0" borderId="16" xfId="0" applyFont="1" applyBorder="1" applyAlignment="1"/>
    <xf numFmtId="0" fontId="9" fillId="12" borderId="15" xfId="0" applyFont="1" applyFill="1" applyBorder="1" applyAlignment="1">
      <alignment horizontal="center" vertical="center"/>
    </xf>
    <xf numFmtId="0" fontId="9" fillId="10" borderId="15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center"/>
    </xf>
    <xf numFmtId="164" fontId="5" fillId="14" borderId="21" xfId="1" applyNumberFormat="1" applyFont="1" applyFill="1" applyBorder="1" applyAlignment="1">
      <alignment horizontal="center" vertical="center" wrapText="1"/>
    </xf>
    <xf numFmtId="164" fontId="5" fillId="14" borderId="21" xfId="1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A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Hui" id="{1E50BB68-D37D-44CD-B318-C649E940927F}" userId="S::BHui@ph.lacounty.gov::15bdd30f-bcc0-4dcf-98bb-0ea25b01faa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5-05-27T21:08:43.38" personId="{1E50BB68-D37D-44CD-B318-C649E940927F}" id="{734C68C4-2083-44AA-AC7C-4BA547281FB2}">
    <text>H/L Some other race alone - NH Some other race alone</text>
  </threadedComment>
  <threadedComment ref="B14" dT="2025-05-27T21:20:06.55" personId="{1E50BB68-D37D-44CD-B318-C649E940927F}" id="{825B7786-EAD4-488A-A377-D78BBF5FE555}">
    <text>2725497 - removed to reconcile with Latinx alone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8" dT="2025-05-27T21:08:43.38" personId="{1E50BB68-D37D-44CD-B318-C649E940927F}" id="{AE87AD77-0AD8-40FB-8EBD-3D17EE1798A0}">
    <text>H/L Some other race alone - NH Some other race alone</text>
  </threadedComment>
  <threadedComment ref="B14" dT="2025-05-27T21:20:06.55" personId="{1E50BB68-D37D-44CD-B318-C649E940927F}" id="{D6900F1E-7C64-4D11-A4BD-1E650148D735}">
    <text>2725497 - removed to reconcile with Latinx alone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4DEA-4190-42EB-A3DD-EBD2DD2845E3}">
  <dimension ref="A1:G71"/>
  <sheetViews>
    <sheetView zoomScale="140" zoomScaleNormal="140" workbookViewId="0">
      <selection activeCell="L16" sqref="L16"/>
    </sheetView>
  </sheetViews>
  <sheetFormatPr defaultRowHeight="13.5"/>
  <cols>
    <col min="1" max="1" width="24.85546875" style="17" customWidth="1"/>
    <col min="2" max="2" width="11.28515625" style="18" customWidth="1"/>
    <col min="3" max="3" width="34.7109375" style="17" customWidth="1"/>
    <col min="4" max="4" width="10.5703125" style="17" customWidth="1"/>
    <col min="5" max="5" width="36.7109375" style="17" customWidth="1"/>
    <col min="6" max="6" width="10.140625" style="17" customWidth="1"/>
    <col min="7" max="7" width="3" style="17" customWidth="1"/>
    <col min="8" max="16384" width="9.140625" style="17"/>
  </cols>
  <sheetData>
    <row r="1" spans="1:7">
      <c r="A1" s="17" t="s">
        <v>0</v>
      </c>
    </row>
    <row r="2" spans="1:7">
      <c r="A2" s="17" t="s">
        <v>1</v>
      </c>
    </row>
    <row r="3" spans="1:7">
      <c r="A3" s="17" t="s">
        <v>2</v>
      </c>
      <c r="F3" s="108"/>
    </row>
    <row r="4" spans="1:7">
      <c r="F4" s="108"/>
    </row>
    <row r="5" spans="1:7" ht="15.75" customHeight="1">
      <c r="A5" s="177" t="s">
        <v>3</v>
      </c>
      <c r="B5" s="178"/>
      <c r="C5" s="177" t="s">
        <v>4</v>
      </c>
      <c r="D5" s="179"/>
      <c r="E5" s="180" t="s">
        <v>5</v>
      </c>
      <c r="F5" s="181"/>
      <c r="G5" s="182"/>
    </row>
    <row r="6" spans="1:7">
      <c r="A6" s="20" t="s">
        <v>6</v>
      </c>
      <c r="B6" s="110">
        <v>10014009</v>
      </c>
      <c r="C6" s="20" t="s">
        <v>7</v>
      </c>
      <c r="D6" s="118"/>
      <c r="E6" s="20" t="s">
        <v>8</v>
      </c>
      <c r="F6" s="150"/>
      <c r="G6" s="118"/>
    </row>
    <row r="7" spans="1:7">
      <c r="A7" s="111"/>
      <c r="B7" s="110"/>
      <c r="C7" s="119"/>
      <c r="D7" s="120"/>
      <c r="E7" s="119"/>
      <c r="F7" s="150"/>
      <c r="G7" s="118"/>
    </row>
    <row r="8" spans="1:7">
      <c r="A8" s="20" t="s">
        <v>9</v>
      </c>
      <c r="B8" s="112">
        <v>3259427</v>
      </c>
      <c r="C8" s="20" t="s">
        <v>10</v>
      </c>
      <c r="D8" s="120">
        <v>2563609</v>
      </c>
      <c r="E8" s="124" t="str">
        <f>CONCATENATE(C8,"; ",$E$6)</f>
        <v>White; Hispanic/Latino</v>
      </c>
      <c r="F8" s="151">
        <f>B8-D8</f>
        <v>695818</v>
      </c>
      <c r="G8" s="118">
        <v>2</v>
      </c>
    </row>
    <row r="9" spans="1:7">
      <c r="A9" s="20" t="s">
        <v>11</v>
      </c>
      <c r="B9" s="112">
        <v>794364</v>
      </c>
      <c r="C9" s="20" t="s">
        <v>12</v>
      </c>
      <c r="D9" s="120">
        <v>760689</v>
      </c>
      <c r="E9" s="124" t="str">
        <f t="shared" ref="E9:E71" si="0">CONCATENATE(C9,"; ",$E$6)</f>
        <v>Black or African American; Hispanic/Latino</v>
      </c>
      <c r="F9" s="151">
        <f t="shared" ref="F9:F71" si="1">B9-D9</f>
        <v>33675</v>
      </c>
      <c r="G9" s="118">
        <v>2</v>
      </c>
    </row>
    <row r="10" spans="1:7">
      <c r="A10" s="20" t="s">
        <v>13</v>
      </c>
      <c r="B10" s="112">
        <v>163464</v>
      </c>
      <c r="C10" s="20" t="s">
        <v>14</v>
      </c>
      <c r="D10" s="120">
        <v>18453</v>
      </c>
      <c r="E10" s="124" t="str">
        <f t="shared" si="0"/>
        <v>American Indian and Alaska Native; Hispanic/Latino</v>
      </c>
      <c r="F10" s="151">
        <f t="shared" si="1"/>
        <v>145011</v>
      </c>
      <c r="G10" s="118">
        <v>2</v>
      </c>
    </row>
    <row r="11" spans="1:7">
      <c r="A11" s="20" t="s">
        <v>15</v>
      </c>
      <c r="B11" s="112">
        <v>1499984</v>
      </c>
      <c r="C11" s="20" t="s">
        <v>16</v>
      </c>
      <c r="D11" s="120">
        <v>1474237</v>
      </c>
      <c r="E11" s="124" t="str">
        <f t="shared" si="0"/>
        <v>Asian; Hispanic/Latino</v>
      </c>
      <c r="F11" s="151">
        <f t="shared" si="1"/>
        <v>25747</v>
      </c>
      <c r="G11" s="118">
        <v>2</v>
      </c>
    </row>
    <row r="12" spans="1:7">
      <c r="A12" s="20" t="s">
        <v>17</v>
      </c>
      <c r="B12" s="112">
        <v>24522</v>
      </c>
      <c r="C12" s="20" t="s">
        <v>18</v>
      </c>
      <c r="D12" s="120">
        <v>20522</v>
      </c>
      <c r="E12" s="124" t="str">
        <f t="shared" si="0"/>
        <v>Native Hawaiian and Other Pacific Islander; Hispanic/Latino</v>
      </c>
      <c r="F12" s="151">
        <f t="shared" si="1"/>
        <v>4000</v>
      </c>
      <c r="G12" s="118">
        <v>2</v>
      </c>
    </row>
    <row r="13" spans="1:7">
      <c r="A13" s="20" t="s">
        <v>19</v>
      </c>
      <c r="B13" s="113">
        <v>2784180</v>
      </c>
      <c r="C13" s="20" t="s">
        <v>20</v>
      </c>
      <c r="D13" s="120">
        <v>58683</v>
      </c>
      <c r="E13" s="124" t="str">
        <f t="shared" si="0"/>
        <v>Some Other Race; Hispanic/Latino</v>
      </c>
      <c r="F13" s="151">
        <f t="shared" si="1"/>
        <v>2725497</v>
      </c>
      <c r="G13" s="118">
        <v>2</v>
      </c>
    </row>
    <row r="14" spans="1:7" ht="14.25" thickBot="1">
      <c r="A14" s="114" t="s">
        <v>21</v>
      </c>
      <c r="B14" s="113"/>
      <c r="C14" s="20" t="s">
        <v>8</v>
      </c>
      <c r="D14" s="121">
        <f>F13</f>
        <v>2725497</v>
      </c>
      <c r="E14" s="124" t="str">
        <f t="shared" si="0"/>
        <v>Hispanic/Latino; Hispanic/Latino</v>
      </c>
      <c r="F14" s="151"/>
      <c r="G14" s="118">
        <v>2</v>
      </c>
    </row>
    <row r="15" spans="1:7">
      <c r="A15" s="19" t="s">
        <v>22</v>
      </c>
      <c r="B15" s="109">
        <v>57028</v>
      </c>
      <c r="C15" s="122" t="s">
        <v>23</v>
      </c>
      <c r="D15" s="123">
        <v>49101</v>
      </c>
      <c r="E15" s="129" t="str">
        <f t="shared" si="0"/>
        <v>White; Black or African American; Hispanic/Latino</v>
      </c>
      <c r="F15" s="32">
        <f t="shared" si="1"/>
        <v>7927</v>
      </c>
      <c r="G15" s="118">
        <v>3</v>
      </c>
    </row>
    <row r="16" spans="1:7">
      <c r="A16" s="20" t="s">
        <v>24</v>
      </c>
      <c r="B16" s="110">
        <v>55076</v>
      </c>
      <c r="C16" s="124" t="s">
        <v>25</v>
      </c>
      <c r="D16" s="125">
        <v>30759</v>
      </c>
      <c r="E16" s="131" t="str">
        <f t="shared" si="0"/>
        <v>White; American Indian and Alaska Native; Hispanic/Latino</v>
      </c>
      <c r="F16" s="34">
        <f t="shared" si="1"/>
        <v>24317</v>
      </c>
      <c r="G16" s="118">
        <v>3</v>
      </c>
    </row>
    <row r="17" spans="1:7">
      <c r="A17" s="20" t="s">
        <v>26</v>
      </c>
      <c r="B17" s="110">
        <v>124929</v>
      </c>
      <c r="C17" s="124" t="s">
        <v>27</v>
      </c>
      <c r="D17" s="125">
        <v>113826</v>
      </c>
      <c r="E17" s="131" t="str">
        <f t="shared" si="0"/>
        <v>White; Asian; Hispanic/Latino</v>
      </c>
      <c r="F17" s="34">
        <f t="shared" si="1"/>
        <v>11103</v>
      </c>
      <c r="G17" s="118">
        <v>3</v>
      </c>
    </row>
    <row r="18" spans="1:7">
      <c r="A18" s="20" t="s">
        <v>28</v>
      </c>
      <c r="B18" s="110">
        <v>6164</v>
      </c>
      <c r="C18" s="124" t="s">
        <v>29</v>
      </c>
      <c r="D18" s="125">
        <v>5077</v>
      </c>
      <c r="E18" s="131" t="str">
        <f t="shared" si="0"/>
        <v>White; Native Hawaiian and Other Pacific Islander; Hispanic/Latino</v>
      </c>
      <c r="F18" s="34">
        <f t="shared" si="1"/>
        <v>1087</v>
      </c>
      <c r="G18" s="118">
        <v>3</v>
      </c>
    </row>
    <row r="19" spans="1:7">
      <c r="A19" s="20" t="s">
        <v>30</v>
      </c>
      <c r="B19" s="110">
        <v>1024659</v>
      </c>
      <c r="C19" s="124" t="s">
        <v>31</v>
      </c>
      <c r="D19" s="125">
        <v>38233</v>
      </c>
      <c r="E19" s="131" t="str">
        <f t="shared" si="0"/>
        <v>White; Some Other Race; Hispanic/Latino</v>
      </c>
      <c r="F19" s="34">
        <f t="shared" si="1"/>
        <v>986426</v>
      </c>
      <c r="G19" s="118">
        <v>3</v>
      </c>
    </row>
    <row r="20" spans="1:7">
      <c r="A20" s="20" t="s">
        <v>32</v>
      </c>
      <c r="B20" s="110">
        <v>10965</v>
      </c>
      <c r="C20" s="124" t="s">
        <v>33</v>
      </c>
      <c r="D20" s="125">
        <v>9023</v>
      </c>
      <c r="E20" s="131" t="str">
        <f t="shared" si="0"/>
        <v>Black or African American; American Indian and Alaska Native; Hispanic/Latino</v>
      </c>
      <c r="F20" s="34">
        <f t="shared" si="1"/>
        <v>1942</v>
      </c>
      <c r="G20" s="118">
        <v>3</v>
      </c>
    </row>
    <row r="21" spans="1:7">
      <c r="A21" s="20" t="s">
        <v>34</v>
      </c>
      <c r="B21" s="110">
        <v>11789</v>
      </c>
      <c r="C21" s="124" t="s">
        <v>35</v>
      </c>
      <c r="D21" s="125">
        <v>10717</v>
      </c>
      <c r="E21" s="131" t="str">
        <f t="shared" si="0"/>
        <v>Black or African American; Asian; Hispanic/Latino</v>
      </c>
      <c r="F21" s="34">
        <f t="shared" si="1"/>
        <v>1072</v>
      </c>
      <c r="G21" s="118">
        <v>3</v>
      </c>
    </row>
    <row r="22" spans="1:7">
      <c r="A22" s="20" t="s">
        <v>36</v>
      </c>
      <c r="B22" s="110">
        <v>1858</v>
      </c>
      <c r="C22" s="124" t="s">
        <v>37</v>
      </c>
      <c r="D22" s="125">
        <v>1640</v>
      </c>
      <c r="E22" s="131" t="str">
        <f t="shared" si="0"/>
        <v>Black or African American; Native Hawaiian and Other Pacific Islander; Hispanic/Latino</v>
      </c>
      <c r="F22" s="34">
        <f t="shared" si="1"/>
        <v>218</v>
      </c>
      <c r="G22" s="118">
        <v>3</v>
      </c>
    </row>
    <row r="23" spans="1:7">
      <c r="A23" s="20" t="s">
        <v>38</v>
      </c>
      <c r="B23" s="110">
        <v>34069</v>
      </c>
      <c r="C23" s="124" t="s">
        <v>39</v>
      </c>
      <c r="D23" s="125">
        <v>13793</v>
      </c>
      <c r="E23" s="131" t="str">
        <f t="shared" si="0"/>
        <v>Black or African American; Some Other Race; Hispanic/Latino</v>
      </c>
      <c r="F23" s="34">
        <f t="shared" si="1"/>
        <v>20276</v>
      </c>
      <c r="G23" s="118">
        <v>3</v>
      </c>
    </row>
    <row r="24" spans="1:7">
      <c r="A24" s="20" t="s">
        <v>40</v>
      </c>
      <c r="B24" s="110">
        <v>2540</v>
      </c>
      <c r="C24" s="124" t="s">
        <v>41</v>
      </c>
      <c r="D24" s="125">
        <v>1341</v>
      </c>
      <c r="E24" s="131" t="str">
        <f t="shared" si="0"/>
        <v>American Indian and Alaska Native; Asian; Hispanic/Latino</v>
      </c>
      <c r="F24" s="34">
        <f t="shared" si="1"/>
        <v>1199</v>
      </c>
      <c r="G24" s="118">
        <v>3</v>
      </c>
    </row>
    <row r="25" spans="1:7">
      <c r="A25" s="20" t="s">
        <v>42</v>
      </c>
      <c r="B25" s="110">
        <v>377</v>
      </c>
      <c r="C25" s="124" t="s">
        <v>43</v>
      </c>
      <c r="D25" s="126">
        <v>166</v>
      </c>
      <c r="E25" s="131" t="str">
        <f t="shared" si="0"/>
        <v>American Indian and Alaska Native; Native Hawaiian and Other Pacific Islander; Hispanic/Latino</v>
      </c>
      <c r="F25" s="34">
        <f t="shared" si="1"/>
        <v>211</v>
      </c>
      <c r="G25" s="118">
        <v>3</v>
      </c>
    </row>
    <row r="26" spans="1:7">
      <c r="A26" s="20" t="s">
        <v>44</v>
      </c>
      <c r="B26" s="110">
        <v>37409</v>
      </c>
      <c r="C26" s="124" t="s">
        <v>45</v>
      </c>
      <c r="D26" s="126">
        <v>562</v>
      </c>
      <c r="E26" s="131" t="str">
        <f t="shared" si="0"/>
        <v>American Indian and Alaska Native; Some Other Race; Hispanic/Latino</v>
      </c>
      <c r="F26" s="34">
        <f t="shared" si="1"/>
        <v>36847</v>
      </c>
      <c r="G26" s="118">
        <v>3</v>
      </c>
    </row>
    <row r="27" spans="1:7">
      <c r="A27" s="20" t="s">
        <v>46</v>
      </c>
      <c r="B27" s="110">
        <v>10096</v>
      </c>
      <c r="C27" s="124" t="s">
        <v>47</v>
      </c>
      <c r="D27" s="125">
        <v>9064</v>
      </c>
      <c r="E27" s="131" t="str">
        <f t="shared" si="0"/>
        <v>Asian; Native Hawaiian and Other Pacific Islander; Hispanic/Latino</v>
      </c>
      <c r="F27" s="34">
        <f t="shared" si="1"/>
        <v>1032</v>
      </c>
      <c r="G27" s="118">
        <v>3</v>
      </c>
    </row>
    <row r="28" spans="1:7">
      <c r="A28" s="20" t="s">
        <v>48</v>
      </c>
      <c r="B28" s="110">
        <v>17115</v>
      </c>
      <c r="C28" s="124" t="s">
        <v>49</v>
      </c>
      <c r="D28" s="125">
        <v>3186</v>
      </c>
      <c r="E28" s="131" t="str">
        <f t="shared" si="0"/>
        <v>Asian; Some Other Race; Hispanic/Latino</v>
      </c>
      <c r="F28" s="34">
        <f t="shared" si="1"/>
        <v>13929</v>
      </c>
      <c r="G28" s="118">
        <v>3</v>
      </c>
    </row>
    <row r="29" spans="1:7" ht="14.25" thickBot="1">
      <c r="A29" s="21" t="s">
        <v>50</v>
      </c>
      <c r="B29" s="115">
        <v>2560</v>
      </c>
      <c r="C29" s="127" t="s">
        <v>51</v>
      </c>
      <c r="D29" s="128">
        <v>361</v>
      </c>
      <c r="E29" s="134" t="str">
        <f t="shared" si="0"/>
        <v>Native Hawaiian and Other Pacific Islander; Some Other Race; Hispanic/Latino</v>
      </c>
      <c r="F29" s="37">
        <f t="shared" si="1"/>
        <v>2199</v>
      </c>
      <c r="G29" s="118">
        <v>3</v>
      </c>
    </row>
    <row r="30" spans="1:7">
      <c r="A30" s="41" t="s">
        <v>52</v>
      </c>
      <c r="B30" s="116">
        <v>9537</v>
      </c>
      <c r="C30" s="129" t="s">
        <v>53</v>
      </c>
      <c r="D30" s="130">
        <v>6880</v>
      </c>
      <c r="E30" s="136" t="str">
        <f t="shared" si="0"/>
        <v>White; Black or African American; American Indian and Alaska Native; Hispanic/Latino</v>
      </c>
      <c r="F30" s="28">
        <f t="shared" si="1"/>
        <v>2657</v>
      </c>
      <c r="G30" s="118">
        <v>4</v>
      </c>
    </row>
    <row r="31" spans="1:7">
      <c r="A31" s="42" t="s">
        <v>54</v>
      </c>
      <c r="B31" s="113">
        <v>4823</v>
      </c>
      <c r="C31" s="131" t="s">
        <v>55</v>
      </c>
      <c r="D31" s="132">
        <v>4033</v>
      </c>
      <c r="E31" s="138" t="str">
        <f t="shared" si="0"/>
        <v>White; Black or African American; Asian; Hispanic/Latino</v>
      </c>
      <c r="F31" s="29">
        <f t="shared" si="1"/>
        <v>790</v>
      </c>
      <c r="G31" s="118">
        <v>4</v>
      </c>
    </row>
    <row r="32" spans="1:7">
      <c r="A32" s="42" t="s">
        <v>56</v>
      </c>
      <c r="B32" s="113">
        <v>570</v>
      </c>
      <c r="C32" s="131" t="s">
        <v>57</v>
      </c>
      <c r="D32" s="133">
        <v>441</v>
      </c>
      <c r="E32" s="138" t="str">
        <f t="shared" si="0"/>
        <v>White; Black or African American; Native Hawaiian and Other Pacific Islander; Hispanic/Latino</v>
      </c>
      <c r="F32" s="29">
        <f t="shared" si="1"/>
        <v>129</v>
      </c>
      <c r="G32" s="118">
        <v>4</v>
      </c>
    </row>
    <row r="33" spans="1:7">
      <c r="A33" s="42" t="s">
        <v>58</v>
      </c>
      <c r="B33" s="113">
        <v>9076</v>
      </c>
      <c r="C33" s="131" t="s">
        <v>59</v>
      </c>
      <c r="D33" s="132">
        <v>2209</v>
      </c>
      <c r="E33" s="138" t="str">
        <f t="shared" si="0"/>
        <v>White; Black or African American; Some Other Race; Hispanic/Latino</v>
      </c>
      <c r="F33" s="29">
        <f t="shared" si="1"/>
        <v>6867</v>
      </c>
      <c r="G33" s="118">
        <v>4</v>
      </c>
    </row>
    <row r="34" spans="1:7">
      <c r="A34" s="42" t="s">
        <v>60</v>
      </c>
      <c r="B34" s="113">
        <v>3426</v>
      </c>
      <c r="C34" s="131" t="s">
        <v>61</v>
      </c>
      <c r="D34" s="132">
        <v>2067</v>
      </c>
      <c r="E34" s="138" t="str">
        <f t="shared" si="0"/>
        <v>White; American Indian and Alaska Native; Asian; Hispanic/Latino</v>
      </c>
      <c r="F34" s="29">
        <f t="shared" si="1"/>
        <v>1359</v>
      </c>
      <c r="G34" s="118">
        <v>4</v>
      </c>
    </row>
    <row r="35" spans="1:7">
      <c r="A35" s="42" t="s">
        <v>62</v>
      </c>
      <c r="B35" s="113">
        <v>379</v>
      </c>
      <c r="C35" s="131" t="s">
        <v>63</v>
      </c>
      <c r="D35" s="133">
        <v>204</v>
      </c>
      <c r="E35" s="138" t="str">
        <f t="shared" si="0"/>
        <v>White; American Indian and Alaska Native; Native Hawaiian and Other Pacific Islander; Hispanic/Latino</v>
      </c>
      <c r="F35" s="29">
        <f t="shared" si="1"/>
        <v>175</v>
      </c>
      <c r="G35" s="118">
        <v>4</v>
      </c>
    </row>
    <row r="36" spans="1:7">
      <c r="A36" s="42" t="s">
        <v>64</v>
      </c>
      <c r="B36" s="113">
        <v>34482</v>
      </c>
      <c r="C36" s="131" t="s">
        <v>65</v>
      </c>
      <c r="D36" s="133">
        <v>400</v>
      </c>
      <c r="E36" s="138" t="str">
        <f t="shared" si="0"/>
        <v>White; American Indian and Alaska Native; Some Other Race; Hispanic/Latino</v>
      </c>
      <c r="F36" s="29">
        <f t="shared" si="1"/>
        <v>34082</v>
      </c>
      <c r="G36" s="118">
        <v>4</v>
      </c>
    </row>
    <row r="37" spans="1:7">
      <c r="A37" s="42" t="s">
        <v>66</v>
      </c>
      <c r="B37" s="113">
        <v>5182</v>
      </c>
      <c r="C37" s="131" t="s">
        <v>67</v>
      </c>
      <c r="D37" s="132">
        <v>4374</v>
      </c>
      <c r="E37" s="138" t="str">
        <f t="shared" si="0"/>
        <v>White; Asian; Native Hawaiian and Other Pacific Islander; Hispanic/Latino</v>
      </c>
      <c r="F37" s="29">
        <f t="shared" si="1"/>
        <v>808</v>
      </c>
      <c r="G37" s="118">
        <v>4</v>
      </c>
    </row>
    <row r="38" spans="1:7">
      <c r="A38" s="42" t="s">
        <v>68</v>
      </c>
      <c r="B38" s="113">
        <v>9730</v>
      </c>
      <c r="C38" s="131" t="s">
        <v>69</v>
      </c>
      <c r="D38" s="133">
        <v>836</v>
      </c>
      <c r="E38" s="138" t="str">
        <f t="shared" si="0"/>
        <v>White; Asian; Some Other Race; Hispanic/Latino</v>
      </c>
      <c r="F38" s="29">
        <f t="shared" si="1"/>
        <v>8894</v>
      </c>
      <c r="G38" s="118">
        <v>4</v>
      </c>
    </row>
    <row r="39" spans="1:7">
      <c r="A39" s="42" t="s">
        <v>70</v>
      </c>
      <c r="B39" s="113">
        <v>775</v>
      </c>
      <c r="C39" s="131" t="s">
        <v>71</v>
      </c>
      <c r="D39" s="133">
        <v>65</v>
      </c>
      <c r="E39" s="138" t="str">
        <f t="shared" si="0"/>
        <v>White; Native Hawaiian and Other Pacific Islander; Some Other Race; Hispanic/Latino</v>
      </c>
      <c r="F39" s="29">
        <f t="shared" si="1"/>
        <v>710</v>
      </c>
      <c r="G39" s="118">
        <v>4</v>
      </c>
    </row>
    <row r="40" spans="1:7">
      <c r="A40" s="42" t="s">
        <v>72</v>
      </c>
      <c r="B40" s="113">
        <v>531</v>
      </c>
      <c r="C40" s="131" t="s">
        <v>73</v>
      </c>
      <c r="D40" s="133">
        <v>408</v>
      </c>
      <c r="E40" s="138" t="str">
        <f t="shared" si="0"/>
        <v>Black or African American; American Indian and Alaska Native; Asian; Hispanic/Latino</v>
      </c>
      <c r="F40" s="29">
        <f t="shared" si="1"/>
        <v>123</v>
      </c>
      <c r="G40" s="118">
        <v>4</v>
      </c>
    </row>
    <row r="41" spans="1:7">
      <c r="A41" s="42" t="s">
        <v>74</v>
      </c>
      <c r="B41" s="113">
        <v>146</v>
      </c>
      <c r="C41" s="131" t="s">
        <v>75</v>
      </c>
      <c r="D41" s="133">
        <v>113</v>
      </c>
      <c r="E41" s="138" t="str">
        <f t="shared" si="0"/>
        <v>Black or African American; American Indian and Alaska Native; Native Hawaiian and Other Pacific Islander; Hispanic/Latino</v>
      </c>
      <c r="F41" s="29">
        <f t="shared" si="1"/>
        <v>33</v>
      </c>
      <c r="G41" s="118">
        <v>4</v>
      </c>
    </row>
    <row r="42" spans="1:7">
      <c r="A42" s="42" t="s">
        <v>76</v>
      </c>
      <c r="B42" s="113">
        <v>1072</v>
      </c>
      <c r="C42" s="131" t="s">
        <v>77</v>
      </c>
      <c r="D42" s="133">
        <v>373</v>
      </c>
      <c r="E42" s="138" t="str">
        <f t="shared" si="0"/>
        <v>Black or African American; American Indian and Alaska Native; Some Other Race; Hispanic/Latino</v>
      </c>
      <c r="F42" s="29">
        <f t="shared" si="1"/>
        <v>699</v>
      </c>
      <c r="G42" s="118">
        <v>4</v>
      </c>
    </row>
    <row r="43" spans="1:7">
      <c r="A43" s="42" t="s">
        <v>78</v>
      </c>
      <c r="B43" s="113">
        <v>484</v>
      </c>
      <c r="C43" s="131" t="s">
        <v>79</v>
      </c>
      <c r="D43" s="133">
        <v>391</v>
      </c>
      <c r="E43" s="138" t="str">
        <f t="shared" si="0"/>
        <v>Black or African American; Asian; Native Hawaiian and Other Pacific Islander; Hispanic/Latino</v>
      </c>
      <c r="F43" s="29">
        <f t="shared" si="1"/>
        <v>93</v>
      </c>
      <c r="G43" s="118">
        <v>4</v>
      </c>
    </row>
    <row r="44" spans="1:7">
      <c r="A44" s="42" t="s">
        <v>80</v>
      </c>
      <c r="B44" s="113">
        <v>715</v>
      </c>
      <c r="C44" s="131" t="s">
        <v>81</v>
      </c>
      <c r="D44" s="133">
        <v>312</v>
      </c>
      <c r="E44" s="138" t="str">
        <f t="shared" si="0"/>
        <v>Black or African American; Asian; Some Other Race; Hispanic/Latino</v>
      </c>
      <c r="F44" s="29">
        <f t="shared" si="1"/>
        <v>403</v>
      </c>
      <c r="G44" s="118">
        <v>4</v>
      </c>
    </row>
    <row r="45" spans="1:7">
      <c r="A45" s="42" t="s">
        <v>82</v>
      </c>
      <c r="B45" s="113">
        <v>166</v>
      </c>
      <c r="C45" s="131" t="s">
        <v>83</v>
      </c>
      <c r="D45" s="133">
        <v>87</v>
      </c>
      <c r="E45" s="138" t="str">
        <f t="shared" si="0"/>
        <v>Black or African American; Native Hawaiian and Other Pacific Islander; Some Other Race; Hispanic/Latino</v>
      </c>
      <c r="F45" s="29">
        <f t="shared" si="1"/>
        <v>79</v>
      </c>
      <c r="G45" s="118">
        <v>4</v>
      </c>
    </row>
    <row r="46" spans="1:7">
      <c r="A46" s="42" t="s">
        <v>84</v>
      </c>
      <c r="B46" s="113">
        <v>151</v>
      </c>
      <c r="C46" s="131" t="s">
        <v>85</v>
      </c>
      <c r="D46" s="133">
        <v>71</v>
      </c>
      <c r="E46" s="138" t="str">
        <f t="shared" si="0"/>
        <v>American Indian and Alaska Native; Asian; Native Hawaiian and Other Pacific Islander; Hispanic/Latino</v>
      </c>
      <c r="F46" s="29">
        <f t="shared" si="1"/>
        <v>80</v>
      </c>
      <c r="G46" s="118">
        <v>4</v>
      </c>
    </row>
    <row r="47" spans="1:7">
      <c r="A47" s="42" t="s">
        <v>86</v>
      </c>
      <c r="B47" s="113">
        <v>374</v>
      </c>
      <c r="C47" s="131" t="s">
        <v>87</v>
      </c>
      <c r="D47" s="133">
        <v>12</v>
      </c>
      <c r="E47" s="138" t="str">
        <f t="shared" si="0"/>
        <v>American Indian and Alaska Native; Asian; Some Other Race; Hispanic/Latino</v>
      </c>
      <c r="F47" s="29">
        <f t="shared" si="1"/>
        <v>362</v>
      </c>
      <c r="G47" s="118">
        <v>4</v>
      </c>
    </row>
    <row r="48" spans="1:7">
      <c r="A48" s="42" t="s">
        <v>88</v>
      </c>
      <c r="B48" s="113">
        <v>61</v>
      </c>
      <c r="C48" s="131" t="s">
        <v>89</v>
      </c>
      <c r="D48" s="133">
        <v>0</v>
      </c>
      <c r="E48" s="138" t="str">
        <f t="shared" si="0"/>
        <v>American Indian and Alaska Native; Native Hawaiian and Other Pacific Islander; Some Other Race; Hispanic/Latino</v>
      </c>
      <c r="F48" s="29">
        <f t="shared" si="1"/>
        <v>61</v>
      </c>
      <c r="G48" s="118">
        <v>4</v>
      </c>
    </row>
    <row r="49" spans="1:7" ht="14.25" thickBot="1">
      <c r="A49" s="43" t="s">
        <v>90</v>
      </c>
      <c r="B49" s="117">
        <v>330</v>
      </c>
      <c r="C49" s="134" t="s">
        <v>91</v>
      </c>
      <c r="D49" s="135">
        <v>49</v>
      </c>
      <c r="E49" s="140" t="str">
        <f t="shared" si="0"/>
        <v>Asian; Native Hawaiian and Other Pacific Islander; Some Other Race; Hispanic/Latino</v>
      </c>
      <c r="F49" s="30">
        <f t="shared" si="1"/>
        <v>281</v>
      </c>
      <c r="G49" s="118">
        <v>4</v>
      </c>
    </row>
    <row r="50" spans="1:7">
      <c r="A50" s="41" t="s">
        <v>92</v>
      </c>
      <c r="B50" s="116">
        <v>1495</v>
      </c>
      <c r="C50" s="136" t="s">
        <v>93</v>
      </c>
      <c r="D50" s="137">
        <v>1061</v>
      </c>
      <c r="E50" s="142" t="str">
        <f t="shared" si="0"/>
        <v>White; Black or African American; American Indian and Alaska Native; Asian; Hispanic/Latino</v>
      </c>
      <c r="F50" s="25">
        <f t="shared" si="1"/>
        <v>434</v>
      </c>
      <c r="G50" s="118">
        <v>5</v>
      </c>
    </row>
    <row r="51" spans="1:7">
      <c r="A51" s="42" t="s">
        <v>94</v>
      </c>
      <c r="B51" s="113">
        <v>180</v>
      </c>
      <c r="C51" s="138" t="s">
        <v>95</v>
      </c>
      <c r="D51" s="139">
        <v>125</v>
      </c>
      <c r="E51" s="144" t="str">
        <f t="shared" si="0"/>
        <v>White; Black or African American; American Indian and Alaska Native; Native Hawaiian and Other Pacific Islander; Hispanic/Latino</v>
      </c>
      <c r="F51" s="26">
        <f t="shared" si="1"/>
        <v>55</v>
      </c>
      <c r="G51" s="118">
        <v>5</v>
      </c>
    </row>
    <row r="52" spans="1:7">
      <c r="A52" s="42" t="s">
        <v>96</v>
      </c>
      <c r="B52" s="113">
        <v>3519</v>
      </c>
      <c r="C52" s="138" t="s">
        <v>97</v>
      </c>
      <c r="D52" s="139">
        <v>565</v>
      </c>
      <c r="E52" s="144" t="str">
        <f t="shared" si="0"/>
        <v>White; Black or African American; American Indian and Alaska Native; Some Other Race; Hispanic/Latino</v>
      </c>
      <c r="F52" s="26">
        <f t="shared" si="1"/>
        <v>2954</v>
      </c>
      <c r="G52" s="118">
        <v>5</v>
      </c>
    </row>
    <row r="53" spans="1:7">
      <c r="A53" s="42" t="s">
        <v>98</v>
      </c>
      <c r="B53" s="113">
        <v>317</v>
      </c>
      <c r="C53" s="138" t="s">
        <v>99</v>
      </c>
      <c r="D53" s="139">
        <v>236</v>
      </c>
      <c r="E53" s="144" t="str">
        <f t="shared" si="0"/>
        <v>White; Black or African American; Asian; Native Hawaiian and Other Pacific Islander; Hispanic/Latino</v>
      </c>
      <c r="F53" s="26">
        <f t="shared" si="1"/>
        <v>81</v>
      </c>
      <c r="G53" s="118">
        <v>5</v>
      </c>
    </row>
    <row r="54" spans="1:7">
      <c r="A54" s="42" t="s">
        <v>100</v>
      </c>
      <c r="B54" s="113">
        <v>701</v>
      </c>
      <c r="C54" s="138" t="s">
        <v>101</v>
      </c>
      <c r="D54" s="139">
        <v>197</v>
      </c>
      <c r="E54" s="144" t="str">
        <f t="shared" si="0"/>
        <v>White; Black or African American; Asian; Some Other Race; Hispanic/Latino</v>
      </c>
      <c r="F54" s="26">
        <f t="shared" si="1"/>
        <v>504</v>
      </c>
      <c r="G54" s="118">
        <v>5</v>
      </c>
    </row>
    <row r="55" spans="1:7">
      <c r="A55" s="42" t="s">
        <v>102</v>
      </c>
      <c r="B55" s="113">
        <v>53</v>
      </c>
      <c r="C55" s="138" t="s">
        <v>103</v>
      </c>
      <c r="D55" s="139">
        <v>9</v>
      </c>
      <c r="E55" s="144" t="str">
        <f t="shared" si="0"/>
        <v>White; Black or African American; Native Hawaiian and Other Pacific Islander; Some Other Race; Hispanic/Latino</v>
      </c>
      <c r="F55" s="26">
        <f t="shared" si="1"/>
        <v>44</v>
      </c>
      <c r="G55" s="118">
        <v>5</v>
      </c>
    </row>
    <row r="56" spans="1:7">
      <c r="A56" s="42" t="s">
        <v>104</v>
      </c>
      <c r="B56" s="113">
        <v>377</v>
      </c>
      <c r="C56" s="138" t="s">
        <v>105</v>
      </c>
      <c r="D56" s="139">
        <v>233</v>
      </c>
      <c r="E56" s="144" t="str">
        <f t="shared" si="0"/>
        <v>White; American Indian and Alaska Native; Asian; Native Hawaiian and Other Pacific Islander; Hispanic/Latino</v>
      </c>
      <c r="F56" s="26">
        <f t="shared" si="1"/>
        <v>144</v>
      </c>
      <c r="G56" s="118">
        <v>5</v>
      </c>
    </row>
    <row r="57" spans="1:7">
      <c r="A57" s="42" t="s">
        <v>106</v>
      </c>
      <c r="B57" s="113">
        <v>1080</v>
      </c>
      <c r="C57" s="138" t="s">
        <v>107</v>
      </c>
      <c r="D57" s="139">
        <v>41</v>
      </c>
      <c r="E57" s="144" t="str">
        <f t="shared" si="0"/>
        <v>White; American Indian and Alaska Native; Asian; Some Other Race; Hispanic/Latino</v>
      </c>
      <c r="F57" s="26">
        <f t="shared" si="1"/>
        <v>1039</v>
      </c>
      <c r="G57" s="118">
        <v>5</v>
      </c>
    </row>
    <row r="58" spans="1:7">
      <c r="A58" s="42" t="s">
        <v>108</v>
      </c>
      <c r="B58" s="113">
        <v>66</v>
      </c>
      <c r="C58" s="138" t="s">
        <v>109</v>
      </c>
      <c r="D58" s="139">
        <v>0</v>
      </c>
      <c r="E58" s="144" t="str">
        <f t="shared" si="0"/>
        <v>White; American Indian and Alaska Native; Native Hawaiian and Other Pacific Islander; Some Other Race; Hispanic/Latino</v>
      </c>
      <c r="F58" s="26">
        <f t="shared" si="1"/>
        <v>66</v>
      </c>
      <c r="G58" s="118">
        <v>5</v>
      </c>
    </row>
    <row r="59" spans="1:7">
      <c r="A59" s="42" t="s">
        <v>110</v>
      </c>
      <c r="B59" s="113">
        <v>353</v>
      </c>
      <c r="C59" s="138" t="s">
        <v>111</v>
      </c>
      <c r="D59" s="139">
        <v>52</v>
      </c>
      <c r="E59" s="144" t="str">
        <f t="shared" si="0"/>
        <v>White; Asian; Native Hawaiian and Other Pacific Islander; Some Other Race; Hispanic/Latino</v>
      </c>
      <c r="F59" s="26">
        <f t="shared" si="1"/>
        <v>301</v>
      </c>
      <c r="G59" s="118">
        <v>5</v>
      </c>
    </row>
    <row r="60" spans="1:7">
      <c r="A60" s="42" t="s">
        <v>112</v>
      </c>
      <c r="B60" s="113">
        <v>57</v>
      </c>
      <c r="C60" s="138" t="s">
        <v>113</v>
      </c>
      <c r="D60" s="139">
        <v>34</v>
      </c>
      <c r="E60" s="144" t="str">
        <f t="shared" si="0"/>
        <v>Black or African American; American Indian and Alaska Native; Asian; Native Hawaiian and Other Pacific Islander; Hispanic/Latino</v>
      </c>
      <c r="F60" s="26">
        <f t="shared" si="1"/>
        <v>23</v>
      </c>
      <c r="G60" s="118">
        <v>5</v>
      </c>
    </row>
    <row r="61" spans="1:7">
      <c r="A61" s="42" t="s">
        <v>114</v>
      </c>
      <c r="B61" s="113">
        <v>62</v>
      </c>
      <c r="C61" s="138" t="s">
        <v>115</v>
      </c>
      <c r="D61" s="139">
        <v>22</v>
      </c>
      <c r="E61" s="144" t="str">
        <f t="shared" si="0"/>
        <v>Black or African American; American Indian and Alaska Native; Asian; Some Other Race; Hispanic/Latino</v>
      </c>
      <c r="F61" s="26">
        <f t="shared" si="1"/>
        <v>40</v>
      </c>
      <c r="G61" s="118">
        <v>5</v>
      </c>
    </row>
    <row r="62" spans="1:7">
      <c r="A62" s="42" t="s">
        <v>116</v>
      </c>
      <c r="B62" s="113">
        <v>19</v>
      </c>
      <c r="C62" s="138" t="s">
        <v>117</v>
      </c>
      <c r="D62" s="139">
        <v>11</v>
      </c>
      <c r="E62" s="144" t="str">
        <f t="shared" si="0"/>
        <v>Black or African American; American Indian and Alaska Native; Native Hawaiian and Other Pacific Islander; Some Other Race; Hispanic/Latino</v>
      </c>
      <c r="F62" s="26">
        <f t="shared" si="1"/>
        <v>8</v>
      </c>
      <c r="G62" s="118">
        <v>5</v>
      </c>
    </row>
    <row r="63" spans="1:7">
      <c r="A63" s="42" t="s">
        <v>118</v>
      </c>
      <c r="B63" s="113">
        <v>23</v>
      </c>
      <c r="C63" s="138" t="s">
        <v>119</v>
      </c>
      <c r="D63" s="139">
        <v>5</v>
      </c>
      <c r="E63" s="144" t="str">
        <f t="shared" si="0"/>
        <v>Black or African American; Asian; Native Hawaiian and Other Pacific Islander; Some Other Race; Hispanic/Latino</v>
      </c>
      <c r="F63" s="26">
        <f t="shared" si="1"/>
        <v>18</v>
      </c>
      <c r="G63" s="118">
        <v>5</v>
      </c>
    </row>
    <row r="64" spans="1:7" ht="14.25" thickBot="1">
      <c r="A64" s="43" t="s">
        <v>120</v>
      </c>
      <c r="B64" s="117">
        <v>19</v>
      </c>
      <c r="C64" s="140" t="s">
        <v>121</v>
      </c>
      <c r="D64" s="141">
        <v>0</v>
      </c>
      <c r="E64" s="146" t="str">
        <f t="shared" si="0"/>
        <v>American Indian and Alaska Native; Asian; Native Hawaiian and Other Pacific Islander; Some Other Race; Hispanic/Latino</v>
      </c>
      <c r="F64" s="27">
        <f t="shared" si="1"/>
        <v>19</v>
      </c>
      <c r="G64" s="118">
        <v>5</v>
      </c>
    </row>
    <row r="65" spans="1:7">
      <c r="A65" s="41" t="s">
        <v>122</v>
      </c>
      <c r="B65" s="116">
        <v>261</v>
      </c>
      <c r="C65" s="142" t="s">
        <v>123</v>
      </c>
      <c r="D65" s="143">
        <v>125</v>
      </c>
      <c r="E65" s="152" t="str">
        <f t="shared" si="0"/>
        <v>White; Black or African American; American Indian and Alaska Native; Asian; Native Hawaiian and Other Pacific Islander; Hispanic/Latino</v>
      </c>
      <c r="F65" s="22">
        <f t="shared" si="1"/>
        <v>136</v>
      </c>
      <c r="G65" s="118">
        <v>6</v>
      </c>
    </row>
    <row r="66" spans="1:7">
      <c r="A66" s="42" t="s">
        <v>124</v>
      </c>
      <c r="B66" s="113">
        <v>571</v>
      </c>
      <c r="C66" s="144" t="s">
        <v>125</v>
      </c>
      <c r="D66" s="145">
        <v>111</v>
      </c>
      <c r="E66" s="153" t="str">
        <f t="shared" si="0"/>
        <v>White; Black or African American; American Indian and Alaska Native; Asian; Some Other Race; Hispanic/Latino</v>
      </c>
      <c r="F66" s="23">
        <f t="shared" si="1"/>
        <v>460</v>
      </c>
      <c r="G66" s="118">
        <v>6</v>
      </c>
    </row>
    <row r="67" spans="1:7">
      <c r="A67" s="42" t="s">
        <v>126</v>
      </c>
      <c r="B67" s="113">
        <v>24</v>
      </c>
      <c r="C67" s="144" t="s">
        <v>127</v>
      </c>
      <c r="D67" s="145">
        <v>9</v>
      </c>
      <c r="E67" s="153" t="str">
        <f t="shared" si="0"/>
        <v>White; Black or African American; American Indian and Alaska Native; Native Hawaiian and Other Pacific Islander; Some Other Race; Hispanic/Latino</v>
      </c>
      <c r="F67" s="23">
        <f t="shared" si="1"/>
        <v>15</v>
      </c>
      <c r="G67" s="118">
        <v>6</v>
      </c>
    </row>
    <row r="68" spans="1:7">
      <c r="A68" s="42" t="s">
        <v>128</v>
      </c>
      <c r="B68" s="113">
        <v>37</v>
      </c>
      <c r="C68" s="144" t="s">
        <v>129</v>
      </c>
      <c r="D68" s="145">
        <v>6</v>
      </c>
      <c r="E68" s="153" t="str">
        <f t="shared" si="0"/>
        <v>White; Black or African American; Asian; Native Hawaiian and Other Pacific Islander; Some Other Race; Hispanic/Latino</v>
      </c>
      <c r="F68" s="23">
        <f t="shared" si="1"/>
        <v>31</v>
      </c>
      <c r="G68" s="118">
        <v>6</v>
      </c>
    </row>
    <row r="69" spans="1:7">
      <c r="A69" s="42" t="s">
        <v>130</v>
      </c>
      <c r="B69" s="113">
        <v>82</v>
      </c>
      <c r="C69" s="144" t="s">
        <v>131</v>
      </c>
      <c r="D69" s="145">
        <v>6</v>
      </c>
      <c r="E69" s="153" t="str">
        <f t="shared" si="0"/>
        <v>White; American Indian and Alaska Native; Asian; Native Hawaiian and Other Pacific Islander; Some Other Race; Hispanic/Latino</v>
      </c>
      <c r="F69" s="23">
        <f t="shared" si="1"/>
        <v>76</v>
      </c>
      <c r="G69" s="118">
        <v>6</v>
      </c>
    </row>
    <row r="70" spans="1:7" ht="14.25" thickBot="1">
      <c r="A70" s="43" t="s">
        <v>132</v>
      </c>
      <c r="B70" s="117">
        <v>8</v>
      </c>
      <c r="C70" s="146" t="s">
        <v>133</v>
      </c>
      <c r="D70" s="147">
        <v>0</v>
      </c>
      <c r="E70" s="148" t="str">
        <f t="shared" si="0"/>
        <v>Black or African American; American Indian and Alaska Native; Asian; Native Hawaiian and Other Pacific Islander; Some Other Race; Hispanic/Latino</v>
      </c>
      <c r="F70" s="24">
        <f t="shared" si="1"/>
        <v>8</v>
      </c>
      <c r="G70" s="118">
        <v>6</v>
      </c>
    </row>
    <row r="71" spans="1:7" ht="14.25" thickBot="1">
      <c r="A71" s="43" t="s">
        <v>134</v>
      </c>
      <c r="B71" s="117">
        <v>120</v>
      </c>
      <c r="C71" s="148" t="s">
        <v>135</v>
      </c>
      <c r="D71" s="149">
        <v>31</v>
      </c>
      <c r="E71" s="154" t="str">
        <f t="shared" si="0"/>
        <v>White; Black or African American; American Indian and Alaska Native; Asian; Native Hawaiian and Other Pacific Islander; Some Other Race; Hispanic/Latino</v>
      </c>
      <c r="F71" s="155">
        <f t="shared" si="1"/>
        <v>89</v>
      </c>
      <c r="G71" s="156">
        <v>7</v>
      </c>
    </row>
  </sheetData>
  <mergeCells count="3">
    <mergeCell ref="A5:B5"/>
    <mergeCell ref="C5:D5"/>
    <mergeCell ref="E5:G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971E-3B2F-482F-986F-AE780D430FD9}">
  <dimension ref="A1:Q128"/>
  <sheetViews>
    <sheetView workbookViewId="0">
      <selection activeCell="C1" sqref="C1"/>
    </sheetView>
  </sheetViews>
  <sheetFormatPr defaultRowHeight="15"/>
  <cols>
    <col min="1" max="1" width="74.28515625" style="8" customWidth="1"/>
    <col min="2" max="2" width="14.140625" customWidth="1"/>
    <col min="3" max="3" width="11.5703125" customWidth="1"/>
    <col min="4" max="4" width="10.5703125" bestFit="1" customWidth="1"/>
    <col min="5" max="5" width="9" customWidth="1"/>
    <col min="6" max="6" width="39.140625" customWidth="1"/>
    <col min="7" max="7" width="13.28515625" bestFit="1" customWidth="1"/>
    <col min="8" max="8" width="14" customWidth="1"/>
    <col min="9" max="9" width="10.5703125" bestFit="1" customWidth="1"/>
    <col min="10" max="10" width="11" customWidth="1"/>
    <col min="14" max="15" width="10.5703125" bestFit="1" customWidth="1"/>
    <col min="16" max="16" width="13.7109375" customWidth="1"/>
    <col min="17" max="17" width="9.140625" style="10"/>
  </cols>
  <sheetData>
    <row r="1" spans="1:6" ht="30" customHeight="1">
      <c r="A1" s="9" t="s">
        <v>136</v>
      </c>
      <c r="B1" s="3" t="s">
        <v>137</v>
      </c>
      <c r="C1" s="7" t="s">
        <v>138</v>
      </c>
    </row>
    <row r="2" spans="1:6">
      <c r="A2" s="8" t="s">
        <v>139</v>
      </c>
      <c r="B2" s="4">
        <v>2563609</v>
      </c>
      <c r="C2">
        <v>1</v>
      </c>
    </row>
    <row r="3" spans="1:6">
      <c r="A3" s="8" t="s">
        <v>140</v>
      </c>
      <c r="B3" s="4">
        <v>760689</v>
      </c>
      <c r="C3">
        <v>1</v>
      </c>
    </row>
    <row r="4" spans="1:6">
      <c r="A4" s="8" t="s">
        <v>141</v>
      </c>
      <c r="B4" s="6">
        <v>18453</v>
      </c>
      <c r="C4">
        <v>1</v>
      </c>
    </row>
    <row r="5" spans="1:6">
      <c r="A5" s="8" t="s">
        <v>142</v>
      </c>
      <c r="B5" s="4">
        <v>1474237</v>
      </c>
      <c r="C5">
        <v>1</v>
      </c>
    </row>
    <row r="6" spans="1:6">
      <c r="A6" s="8" t="s">
        <v>143</v>
      </c>
      <c r="B6" s="4">
        <v>20522</v>
      </c>
      <c r="C6">
        <v>1</v>
      </c>
    </row>
    <row r="7" spans="1:6">
      <c r="A7" s="8" t="s">
        <v>144</v>
      </c>
      <c r="B7" s="4">
        <v>58683</v>
      </c>
      <c r="C7">
        <v>1</v>
      </c>
    </row>
    <row r="8" spans="1:6" ht="15.75" thickBot="1">
      <c r="A8" s="8" t="s">
        <v>145</v>
      </c>
      <c r="B8" s="4">
        <v>2725497</v>
      </c>
      <c r="C8">
        <v>1</v>
      </c>
    </row>
    <row r="9" spans="1:6">
      <c r="A9" s="46" t="s">
        <v>146</v>
      </c>
      <c r="B9" s="47">
        <v>695818</v>
      </c>
      <c r="C9" s="48">
        <v>2</v>
      </c>
      <c r="D9" s="5"/>
    </row>
    <row r="10" spans="1:6">
      <c r="A10" s="49" t="s">
        <v>147</v>
      </c>
      <c r="B10" s="50">
        <v>33675</v>
      </c>
      <c r="C10" s="51">
        <v>2</v>
      </c>
      <c r="D10" s="5"/>
    </row>
    <row r="11" spans="1:6">
      <c r="A11" s="49" t="s">
        <v>148</v>
      </c>
      <c r="B11" s="50">
        <v>145011</v>
      </c>
      <c r="C11" s="51">
        <v>2</v>
      </c>
      <c r="D11" s="5"/>
    </row>
    <row r="12" spans="1:6">
      <c r="A12" s="49" t="s">
        <v>149</v>
      </c>
      <c r="B12" s="50">
        <v>25747</v>
      </c>
      <c r="C12" s="51">
        <v>2</v>
      </c>
      <c r="D12" s="5"/>
    </row>
    <row r="13" spans="1:6">
      <c r="A13" s="49" t="s">
        <v>150</v>
      </c>
      <c r="B13" s="50">
        <v>4000</v>
      </c>
      <c r="C13" s="51">
        <v>2</v>
      </c>
      <c r="D13" s="5"/>
    </row>
    <row r="14" spans="1:6" ht="15.75" thickBot="1">
      <c r="A14" s="52" t="s">
        <v>151</v>
      </c>
      <c r="B14" s="53"/>
      <c r="C14" s="54">
        <v>2</v>
      </c>
      <c r="D14" s="5"/>
      <c r="F14" s="5"/>
    </row>
    <row r="15" spans="1:6">
      <c r="A15" s="44" t="s">
        <v>23</v>
      </c>
      <c r="B15" s="38">
        <v>49101</v>
      </c>
      <c r="C15" s="45">
        <v>2</v>
      </c>
      <c r="D15" s="5"/>
    </row>
    <row r="16" spans="1:6">
      <c r="A16" s="44" t="s">
        <v>25</v>
      </c>
      <c r="B16" s="39">
        <v>30759</v>
      </c>
      <c r="C16" s="45">
        <v>2</v>
      </c>
      <c r="D16" s="5"/>
    </row>
    <row r="17" spans="1:4">
      <c r="A17" s="44" t="s">
        <v>27</v>
      </c>
      <c r="B17" s="39">
        <v>113826</v>
      </c>
      <c r="C17" s="45">
        <v>2</v>
      </c>
      <c r="D17" s="5"/>
    </row>
    <row r="18" spans="1:4">
      <c r="A18" s="44" t="s">
        <v>29</v>
      </c>
      <c r="B18" s="39">
        <v>5077</v>
      </c>
      <c r="C18" s="45">
        <v>2</v>
      </c>
      <c r="D18" s="5"/>
    </row>
    <row r="19" spans="1:4">
      <c r="A19" s="44" t="s">
        <v>31</v>
      </c>
      <c r="B19" s="39">
        <v>38233</v>
      </c>
      <c r="C19" s="45">
        <v>2</v>
      </c>
      <c r="D19" s="5"/>
    </row>
    <row r="20" spans="1:4">
      <c r="A20" s="44" t="s">
        <v>33</v>
      </c>
      <c r="B20" s="39">
        <v>9023</v>
      </c>
      <c r="C20" s="45">
        <v>2</v>
      </c>
      <c r="D20" s="5"/>
    </row>
    <row r="21" spans="1:4">
      <c r="A21" s="44" t="s">
        <v>35</v>
      </c>
      <c r="B21" s="39">
        <v>10717</v>
      </c>
      <c r="C21" s="45">
        <v>2</v>
      </c>
      <c r="D21" s="5"/>
    </row>
    <row r="22" spans="1:4">
      <c r="A22" s="44" t="s">
        <v>37</v>
      </c>
      <c r="B22" s="39">
        <v>1640</v>
      </c>
      <c r="C22" s="45">
        <v>2</v>
      </c>
      <c r="D22" s="5"/>
    </row>
    <row r="23" spans="1:4">
      <c r="A23" s="44" t="s">
        <v>39</v>
      </c>
      <c r="B23" s="39">
        <v>13793</v>
      </c>
      <c r="C23" s="45">
        <v>2</v>
      </c>
      <c r="D23" s="5"/>
    </row>
    <row r="24" spans="1:4">
      <c r="A24" s="44" t="s">
        <v>41</v>
      </c>
      <c r="B24" s="39">
        <v>1341</v>
      </c>
      <c r="C24" s="45">
        <v>2</v>
      </c>
      <c r="D24" s="5"/>
    </row>
    <row r="25" spans="1:4">
      <c r="A25" s="44" t="s">
        <v>43</v>
      </c>
      <c r="B25" s="40">
        <v>166</v>
      </c>
      <c r="C25" s="45">
        <v>2</v>
      </c>
      <c r="D25" s="5"/>
    </row>
    <row r="26" spans="1:4">
      <c r="A26" s="44" t="s">
        <v>45</v>
      </c>
      <c r="B26" s="40">
        <v>562</v>
      </c>
      <c r="C26" s="45">
        <v>2</v>
      </c>
      <c r="D26" s="5"/>
    </row>
    <row r="27" spans="1:4">
      <c r="A27" s="44" t="s">
        <v>47</v>
      </c>
      <c r="B27" s="39">
        <v>9064</v>
      </c>
      <c r="C27" s="45">
        <v>2</v>
      </c>
      <c r="D27" s="5"/>
    </row>
    <row r="28" spans="1:4">
      <c r="A28" s="44" t="s">
        <v>49</v>
      </c>
      <c r="B28" s="39">
        <v>3186</v>
      </c>
      <c r="C28" s="45">
        <v>2</v>
      </c>
      <c r="D28" s="5"/>
    </row>
    <row r="29" spans="1:4" ht="15.75" thickBot="1">
      <c r="A29" s="44" t="s">
        <v>51</v>
      </c>
      <c r="B29" s="40">
        <v>361</v>
      </c>
      <c r="C29" s="45">
        <v>2</v>
      </c>
      <c r="D29" s="5"/>
    </row>
    <row r="30" spans="1:4">
      <c r="A30" s="67" t="s">
        <v>152</v>
      </c>
      <c r="B30" s="68">
        <v>7927</v>
      </c>
      <c r="C30" s="69">
        <v>3</v>
      </c>
    </row>
    <row r="31" spans="1:4">
      <c r="A31" s="70" t="s">
        <v>153</v>
      </c>
      <c r="B31" s="71">
        <v>24317</v>
      </c>
      <c r="C31" s="72">
        <v>3</v>
      </c>
    </row>
    <row r="32" spans="1:4">
      <c r="A32" s="70" t="s">
        <v>154</v>
      </c>
      <c r="B32" s="71">
        <v>11103</v>
      </c>
      <c r="C32" s="72">
        <v>3</v>
      </c>
    </row>
    <row r="33" spans="1:3">
      <c r="A33" s="70" t="s">
        <v>155</v>
      </c>
      <c r="B33" s="71">
        <v>1087</v>
      </c>
      <c r="C33" s="72">
        <v>3</v>
      </c>
    </row>
    <row r="34" spans="1:3">
      <c r="A34" s="70" t="s">
        <v>156</v>
      </c>
      <c r="B34" s="71">
        <v>986426</v>
      </c>
      <c r="C34" s="72">
        <v>3</v>
      </c>
    </row>
    <row r="35" spans="1:3">
      <c r="A35" s="70" t="s">
        <v>157</v>
      </c>
      <c r="B35" s="71">
        <v>1942</v>
      </c>
      <c r="C35" s="72">
        <v>3</v>
      </c>
    </row>
    <row r="36" spans="1:3">
      <c r="A36" s="70" t="s">
        <v>158</v>
      </c>
      <c r="B36" s="71">
        <v>1072</v>
      </c>
      <c r="C36" s="72">
        <v>3</v>
      </c>
    </row>
    <row r="37" spans="1:3">
      <c r="A37" s="70" t="s">
        <v>159</v>
      </c>
      <c r="B37" s="71">
        <v>218</v>
      </c>
      <c r="C37" s="72">
        <v>3</v>
      </c>
    </row>
    <row r="38" spans="1:3">
      <c r="A38" s="70" t="s">
        <v>160</v>
      </c>
      <c r="B38" s="71">
        <v>20276</v>
      </c>
      <c r="C38" s="72">
        <v>3</v>
      </c>
    </row>
    <row r="39" spans="1:3">
      <c r="A39" s="70" t="s">
        <v>161</v>
      </c>
      <c r="B39" s="71">
        <v>1199</v>
      </c>
      <c r="C39" s="72">
        <v>3</v>
      </c>
    </row>
    <row r="40" spans="1:3">
      <c r="A40" s="70" t="s">
        <v>162</v>
      </c>
      <c r="B40" s="71">
        <v>211</v>
      </c>
      <c r="C40" s="72">
        <v>3</v>
      </c>
    </row>
    <row r="41" spans="1:3">
      <c r="A41" s="70" t="s">
        <v>163</v>
      </c>
      <c r="B41" s="71">
        <v>36847</v>
      </c>
      <c r="C41" s="72">
        <v>3</v>
      </c>
    </row>
    <row r="42" spans="1:3">
      <c r="A42" s="70" t="s">
        <v>164</v>
      </c>
      <c r="B42" s="71">
        <v>1032</v>
      </c>
      <c r="C42" s="72">
        <v>3</v>
      </c>
    </row>
    <row r="43" spans="1:3">
      <c r="A43" s="70" t="s">
        <v>165</v>
      </c>
      <c r="B43" s="71">
        <v>13929</v>
      </c>
      <c r="C43" s="72">
        <v>3</v>
      </c>
    </row>
    <row r="44" spans="1:3" ht="15.75" thickBot="1">
      <c r="A44" s="73" t="s">
        <v>166</v>
      </c>
      <c r="B44" s="74">
        <v>2199</v>
      </c>
      <c r="C44" s="75">
        <v>3</v>
      </c>
    </row>
    <row r="45" spans="1:3">
      <c r="A45" s="76" t="s">
        <v>53</v>
      </c>
      <c r="B45" s="31">
        <v>6880</v>
      </c>
      <c r="C45" s="77">
        <v>3</v>
      </c>
    </row>
    <row r="46" spans="1:3">
      <c r="A46" s="76" t="s">
        <v>55</v>
      </c>
      <c r="B46" s="33">
        <v>4033</v>
      </c>
      <c r="C46" s="77">
        <v>3</v>
      </c>
    </row>
    <row r="47" spans="1:3">
      <c r="A47" s="76" t="s">
        <v>57</v>
      </c>
      <c r="B47" s="35">
        <v>441</v>
      </c>
      <c r="C47" s="77">
        <v>3</v>
      </c>
    </row>
    <row r="48" spans="1:3">
      <c r="A48" s="76" t="s">
        <v>59</v>
      </c>
      <c r="B48" s="33">
        <v>2209</v>
      </c>
      <c r="C48" s="77">
        <v>3</v>
      </c>
    </row>
    <row r="49" spans="1:3">
      <c r="A49" s="76" t="s">
        <v>61</v>
      </c>
      <c r="B49" s="33">
        <v>2067</v>
      </c>
      <c r="C49" s="77">
        <v>3</v>
      </c>
    </row>
    <row r="50" spans="1:3">
      <c r="A50" s="76" t="s">
        <v>63</v>
      </c>
      <c r="B50" s="35">
        <v>204</v>
      </c>
      <c r="C50" s="77">
        <v>3</v>
      </c>
    </row>
    <row r="51" spans="1:3">
      <c r="A51" s="76" t="s">
        <v>65</v>
      </c>
      <c r="B51" s="35">
        <v>400</v>
      </c>
      <c r="C51" s="77">
        <v>3</v>
      </c>
    </row>
    <row r="52" spans="1:3">
      <c r="A52" s="76" t="s">
        <v>67</v>
      </c>
      <c r="B52" s="33">
        <v>4374</v>
      </c>
      <c r="C52" s="77">
        <v>3</v>
      </c>
    </row>
    <row r="53" spans="1:3">
      <c r="A53" s="76" t="s">
        <v>69</v>
      </c>
      <c r="B53" s="35">
        <v>836</v>
      </c>
      <c r="C53" s="77">
        <v>3</v>
      </c>
    </row>
    <row r="54" spans="1:3">
      <c r="A54" s="76" t="s">
        <v>71</v>
      </c>
      <c r="B54" s="35">
        <v>65</v>
      </c>
      <c r="C54" s="77">
        <v>3</v>
      </c>
    </row>
    <row r="55" spans="1:3">
      <c r="A55" s="76" t="s">
        <v>73</v>
      </c>
      <c r="B55" s="35">
        <v>408</v>
      </c>
      <c r="C55" s="77">
        <v>3</v>
      </c>
    </row>
    <row r="56" spans="1:3">
      <c r="A56" s="76" t="s">
        <v>75</v>
      </c>
      <c r="B56" s="35">
        <v>113</v>
      </c>
      <c r="C56" s="77">
        <v>3</v>
      </c>
    </row>
    <row r="57" spans="1:3">
      <c r="A57" s="76" t="s">
        <v>77</v>
      </c>
      <c r="B57" s="35">
        <v>373</v>
      </c>
      <c r="C57" s="77">
        <v>3</v>
      </c>
    </row>
    <row r="58" spans="1:3">
      <c r="A58" s="76" t="s">
        <v>79</v>
      </c>
      <c r="B58" s="35">
        <v>391</v>
      </c>
      <c r="C58" s="77">
        <v>3</v>
      </c>
    </row>
    <row r="59" spans="1:3">
      <c r="A59" s="76" t="s">
        <v>81</v>
      </c>
      <c r="B59" s="35">
        <v>312</v>
      </c>
      <c r="C59" s="77">
        <v>3</v>
      </c>
    </row>
    <row r="60" spans="1:3">
      <c r="A60" s="76" t="s">
        <v>83</v>
      </c>
      <c r="B60" s="35">
        <v>87</v>
      </c>
      <c r="C60" s="77">
        <v>3</v>
      </c>
    </row>
    <row r="61" spans="1:3">
      <c r="A61" s="76" t="s">
        <v>85</v>
      </c>
      <c r="B61" s="35">
        <v>71</v>
      </c>
      <c r="C61" s="77">
        <v>3</v>
      </c>
    </row>
    <row r="62" spans="1:3">
      <c r="A62" s="76" t="s">
        <v>87</v>
      </c>
      <c r="B62" s="35">
        <v>12</v>
      </c>
      <c r="C62" s="77">
        <v>3</v>
      </c>
    </row>
    <row r="63" spans="1:3">
      <c r="A63" s="76" t="s">
        <v>89</v>
      </c>
      <c r="B63" s="35">
        <v>0</v>
      </c>
      <c r="C63" s="77">
        <v>3</v>
      </c>
    </row>
    <row r="64" spans="1:3" ht="15.75" thickBot="1">
      <c r="A64" s="76" t="s">
        <v>91</v>
      </c>
      <c r="B64" s="36">
        <v>49</v>
      </c>
      <c r="C64" s="77">
        <v>3</v>
      </c>
    </row>
    <row r="65" spans="1:3">
      <c r="A65" s="82" t="s">
        <v>167</v>
      </c>
      <c r="B65" s="83">
        <v>2657</v>
      </c>
      <c r="C65" s="84">
        <v>4</v>
      </c>
    </row>
    <row r="66" spans="1:3">
      <c r="A66" s="85" t="s">
        <v>168</v>
      </c>
      <c r="B66" s="86">
        <v>790</v>
      </c>
      <c r="C66" s="87">
        <v>4</v>
      </c>
    </row>
    <row r="67" spans="1:3">
      <c r="A67" s="85" t="s">
        <v>169</v>
      </c>
      <c r="B67" s="86">
        <v>129</v>
      </c>
      <c r="C67" s="87">
        <v>4</v>
      </c>
    </row>
    <row r="68" spans="1:3">
      <c r="A68" s="85" t="s">
        <v>170</v>
      </c>
      <c r="B68" s="86">
        <v>6867</v>
      </c>
      <c r="C68" s="87">
        <v>4</v>
      </c>
    </row>
    <row r="69" spans="1:3">
      <c r="A69" s="85" t="s">
        <v>171</v>
      </c>
      <c r="B69" s="86">
        <v>1359</v>
      </c>
      <c r="C69" s="87">
        <v>4</v>
      </c>
    </row>
    <row r="70" spans="1:3">
      <c r="A70" s="85" t="s">
        <v>172</v>
      </c>
      <c r="B70" s="86">
        <v>175</v>
      </c>
      <c r="C70" s="87">
        <v>4</v>
      </c>
    </row>
    <row r="71" spans="1:3">
      <c r="A71" s="85" t="s">
        <v>173</v>
      </c>
      <c r="B71" s="86">
        <v>34082</v>
      </c>
      <c r="C71" s="87">
        <v>4</v>
      </c>
    </row>
    <row r="72" spans="1:3">
      <c r="A72" s="85" t="s">
        <v>174</v>
      </c>
      <c r="B72" s="86">
        <v>808</v>
      </c>
      <c r="C72" s="87">
        <v>4</v>
      </c>
    </row>
    <row r="73" spans="1:3">
      <c r="A73" s="85" t="s">
        <v>175</v>
      </c>
      <c r="B73" s="86">
        <v>8894</v>
      </c>
      <c r="C73" s="87">
        <v>4</v>
      </c>
    </row>
    <row r="74" spans="1:3">
      <c r="A74" s="85" t="s">
        <v>176</v>
      </c>
      <c r="B74" s="86">
        <v>710</v>
      </c>
      <c r="C74" s="87">
        <v>4</v>
      </c>
    </row>
    <row r="75" spans="1:3">
      <c r="A75" s="85" t="s">
        <v>177</v>
      </c>
      <c r="B75" s="86">
        <v>123</v>
      </c>
      <c r="C75" s="87">
        <v>4</v>
      </c>
    </row>
    <row r="76" spans="1:3">
      <c r="A76" s="85" t="s">
        <v>178</v>
      </c>
      <c r="B76" s="86">
        <v>33</v>
      </c>
      <c r="C76" s="87">
        <v>4</v>
      </c>
    </row>
    <row r="77" spans="1:3">
      <c r="A77" s="85" t="s">
        <v>179</v>
      </c>
      <c r="B77" s="86">
        <v>699</v>
      </c>
      <c r="C77" s="87">
        <v>4</v>
      </c>
    </row>
    <row r="78" spans="1:3">
      <c r="A78" s="85" t="s">
        <v>180</v>
      </c>
      <c r="B78" s="86">
        <v>93</v>
      </c>
      <c r="C78" s="87">
        <v>4</v>
      </c>
    </row>
    <row r="79" spans="1:3">
      <c r="A79" s="85" t="s">
        <v>181</v>
      </c>
      <c r="B79" s="86">
        <v>403</v>
      </c>
      <c r="C79" s="87">
        <v>4</v>
      </c>
    </row>
    <row r="80" spans="1:3">
      <c r="A80" s="85" t="s">
        <v>182</v>
      </c>
      <c r="B80" s="86">
        <v>79</v>
      </c>
      <c r="C80" s="87">
        <v>4</v>
      </c>
    </row>
    <row r="81" spans="1:3">
      <c r="A81" s="85" t="s">
        <v>183</v>
      </c>
      <c r="B81" s="86">
        <v>80</v>
      </c>
      <c r="C81" s="87">
        <v>4</v>
      </c>
    </row>
    <row r="82" spans="1:3">
      <c r="A82" s="85" t="s">
        <v>184</v>
      </c>
      <c r="B82" s="86">
        <v>362</v>
      </c>
      <c r="C82" s="87">
        <v>4</v>
      </c>
    </row>
    <row r="83" spans="1:3">
      <c r="A83" s="85" t="s">
        <v>185</v>
      </c>
      <c r="B83" s="86">
        <v>61</v>
      </c>
      <c r="C83" s="87">
        <v>4</v>
      </c>
    </row>
    <row r="84" spans="1:3" ht="15.75" thickBot="1">
      <c r="A84" s="88" t="s">
        <v>186</v>
      </c>
      <c r="B84" s="89">
        <v>281</v>
      </c>
      <c r="C84" s="90">
        <v>4</v>
      </c>
    </row>
    <row r="85" spans="1:3">
      <c r="A85" s="78" t="s">
        <v>93</v>
      </c>
      <c r="B85" s="79">
        <v>1061</v>
      </c>
      <c r="C85" s="80">
        <v>4</v>
      </c>
    </row>
    <row r="86" spans="1:3">
      <c r="A86" s="78" t="s">
        <v>95</v>
      </c>
      <c r="B86" s="81">
        <v>125</v>
      </c>
      <c r="C86" s="80">
        <v>4</v>
      </c>
    </row>
    <row r="87" spans="1:3">
      <c r="A87" s="78" t="s">
        <v>97</v>
      </c>
      <c r="B87" s="81">
        <v>565</v>
      </c>
      <c r="C87" s="80">
        <v>4</v>
      </c>
    </row>
    <row r="88" spans="1:3">
      <c r="A88" s="78" t="s">
        <v>99</v>
      </c>
      <c r="B88" s="81">
        <v>236</v>
      </c>
      <c r="C88" s="80">
        <v>4</v>
      </c>
    </row>
    <row r="89" spans="1:3">
      <c r="A89" s="78" t="s">
        <v>101</v>
      </c>
      <c r="B89" s="81">
        <v>197</v>
      </c>
      <c r="C89" s="80">
        <v>4</v>
      </c>
    </row>
    <row r="90" spans="1:3">
      <c r="A90" s="78" t="s">
        <v>103</v>
      </c>
      <c r="B90" s="81">
        <v>9</v>
      </c>
      <c r="C90" s="80">
        <v>4</v>
      </c>
    </row>
    <row r="91" spans="1:3">
      <c r="A91" s="78" t="s">
        <v>105</v>
      </c>
      <c r="B91" s="81">
        <v>233</v>
      </c>
      <c r="C91" s="80">
        <v>4</v>
      </c>
    </row>
    <row r="92" spans="1:3">
      <c r="A92" s="78" t="s">
        <v>107</v>
      </c>
      <c r="B92" s="81">
        <v>41</v>
      </c>
      <c r="C92" s="80">
        <v>4</v>
      </c>
    </row>
    <row r="93" spans="1:3">
      <c r="A93" s="78" t="s">
        <v>109</v>
      </c>
      <c r="B93" s="81">
        <v>0</v>
      </c>
      <c r="C93" s="80">
        <v>4</v>
      </c>
    </row>
    <row r="94" spans="1:3">
      <c r="A94" s="78" t="s">
        <v>111</v>
      </c>
      <c r="B94" s="81">
        <v>52</v>
      </c>
      <c r="C94" s="80">
        <v>4</v>
      </c>
    </row>
    <row r="95" spans="1:3">
      <c r="A95" s="78" t="s">
        <v>113</v>
      </c>
      <c r="B95" s="81">
        <v>34</v>
      </c>
      <c r="C95" s="80">
        <v>4</v>
      </c>
    </row>
    <row r="96" spans="1:3">
      <c r="A96" s="78" t="s">
        <v>115</v>
      </c>
      <c r="B96" s="81">
        <v>22</v>
      </c>
      <c r="C96" s="80">
        <v>4</v>
      </c>
    </row>
    <row r="97" spans="1:3">
      <c r="A97" s="78" t="s">
        <v>117</v>
      </c>
      <c r="B97" s="81">
        <v>11</v>
      </c>
      <c r="C97" s="80">
        <v>4</v>
      </c>
    </row>
    <row r="98" spans="1:3">
      <c r="A98" s="78" t="s">
        <v>119</v>
      </c>
      <c r="B98" s="81">
        <v>5</v>
      </c>
      <c r="C98" s="80">
        <v>4</v>
      </c>
    </row>
    <row r="99" spans="1:3" ht="15.75" thickBot="1">
      <c r="A99" s="78" t="s">
        <v>121</v>
      </c>
      <c r="B99" s="81">
        <v>0</v>
      </c>
      <c r="C99" s="80">
        <v>4</v>
      </c>
    </row>
    <row r="100" spans="1:3">
      <c r="A100" s="55" t="s">
        <v>187</v>
      </c>
      <c r="B100" s="56">
        <v>434</v>
      </c>
      <c r="C100" s="57">
        <v>5</v>
      </c>
    </row>
    <row r="101" spans="1:3">
      <c r="A101" s="58" t="s">
        <v>188</v>
      </c>
      <c r="B101" s="59">
        <v>55</v>
      </c>
      <c r="C101" s="60">
        <v>5</v>
      </c>
    </row>
    <row r="102" spans="1:3">
      <c r="A102" s="58" t="s">
        <v>189</v>
      </c>
      <c r="B102" s="59">
        <v>2954</v>
      </c>
      <c r="C102" s="60">
        <v>5</v>
      </c>
    </row>
    <row r="103" spans="1:3">
      <c r="A103" s="58" t="s">
        <v>190</v>
      </c>
      <c r="B103" s="59">
        <v>81</v>
      </c>
      <c r="C103" s="60">
        <v>5</v>
      </c>
    </row>
    <row r="104" spans="1:3">
      <c r="A104" s="58" t="s">
        <v>191</v>
      </c>
      <c r="B104" s="59">
        <v>504</v>
      </c>
      <c r="C104" s="60">
        <v>5</v>
      </c>
    </row>
    <row r="105" spans="1:3">
      <c r="A105" s="58" t="s">
        <v>192</v>
      </c>
      <c r="B105" s="59">
        <v>44</v>
      </c>
      <c r="C105" s="60">
        <v>5</v>
      </c>
    </row>
    <row r="106" spans="1:3">
      <c r="A106" s="58" t="s">
        <v>193</v>
      </c>
      <c r="B106" s="59">
        <v>144</v>
      </c>
      <c r="C106" s="60">
        <v>5</v>
      </c>
    </row>
    <row r="107" spans="1:3">
      <c r="A107" s="58" t="s">
        <v>194</v>
      </c>
      <c r="B107" s="59">
        <v>1039</v>
      </c>
      <c r="C107" s="60">
        <v>5</v>
      </c>
    </row>
    <row r="108" spans="1:3">
      <c r="A108" s="58" t="s">
        <v>195</v>
      </c>
      <c r="B108" s="59">
        <v>66</v>
      </c>
      <c r="C108" s="60">
        <v>5</v>
      </c>
    </row>
    <row r="109" spans="1:3">
      <c r="A109" s="58" t="s">
        <v>196</v>
      </c>
      <c r="B109" s="59">
        <v>301</v>
      </c>
      <c r="C109" s="60">
        <v>5</v>
      </c>
    </row>
    <row r="110" spans="1:3">
      <c r="A110" s="58" t="s">
        <v>197</v>
      </c>
      <c r="B110" s="59">
        <v>23</v>
      </c>
      <c r="C110" s="60">
        <v>5</v>
      </c>
    </row>
    <row r="111" spans="1:3">
      <c r="A111" s="58" t="s">
        <v>198</v>
      </c>
      <c r="B111" s="59">
        <v>40</v>
      </c>
      <c r="C111" s="60">
        <v>5</v>
      </c>
    </row>
    <row r="112" spans="1:3">
      <c r="A112" s="58" t="s">
        <v>199</v>
      </c>
      <c r="B112" s="59">
        <v>8</v>
      </c>
      <c r="C112" s="60">
        <v>5</v>
      </c>
    </row>
    <row r="113" spans="1:3">
      <c r="A113" s="58" t="s">
        <v>200</v>
      </c>
      <c r="B113" s="59">
        <v>18</v>
      </c>
      <c r="C113" s="60">
        <v>5</v>
      </c>
    </row>
    <row r="114" spans="1:3" ht="15.75" thickBot="1">
      <c r="A114" s="61" t="s">
        <v>201</v>
      </c>
      <c r="B114" s="62">
        <v>19</v>
      </c>
      <c r="C114" s="63">
        <v>5</v>
      </c>
    </row>
    <row r="115" spans="1:3">
      <c r="A115" s="64" t="s">
        <v>123</v>
      </c>
      <c r="B115" s="66">
        <v>125</v>
      </c>
      <c r="C115" s="65">
        <v>5</v>
      </c>
    </row>
    <row r="116" spans="1:3">
      <c r="A116" s="64" t="s">
        <v>125</v>
      </c>
      <c r="B116" s="66">
        <v>111</v>
      </c>
      <c r="C116" s="65">
        <v>5</v>
      </c>
    </row>
    <row r="117" spans="1:3">
      <c r="A117" s="64" t="s">
        <v>127</v>
      </c>
      <c r="B117" s="66">
        <v>9</v>
      </c>
      <c r="C117" s="65">
        <v>5</v>
      </c>
    </row>
    <row r="118" spans="1:3">
      <c r="A118" s="64" t="s">
        <v>129</v>
      </c>
      <c r="B118" s="66">
        <v>6</v>
      </c>
      <c r="C118" s="65">
        <v>5</v>
      </c>
    </row>
    <row r="119" spans="1:3">
      <c r="A119" s="64" t="s">
        <v>131</v>
      </c>
      <c r="B119" s="66">
        <v>6</v>
      </c>
      <c r="C119" s="65">
        <v>5</v>
      </c>
    </row>
    <row r="120" spans="1:3" ht="15.75" thickBot="1">
      <c r="A120" s="64" t="s">
        <v>133</v>
      </c>
      <c r="B120" s="66">
        <v>0</v>
      </c>
      <c r="C120" s="65">
        <v>5</v>
      </c>
    </row>
    <row r="121" spans="1:3">
      <c r="A121" s="91" t="s">
        <v>202</v>
      </c>
      <c r="B121" s="92">
        <v>136</v>
      </c>
      <c r="C121" s="93">
        <v>6</v>
      </c>
    </row>
    <row r="122" spans="1:3">
      <c r="A122" s="94" t="s">
        <v>203</v>
      </c>
      <c r="B122" s="95">
        <v>460</v>
      </c>
      <c r="C122" s="96">
        <v>6</v>
      </c>
    </row>
    <row r="123" spans="1:3">
      <c r="A123" s="94" t="s">
        <v>204</v>
      </c>
      <c r="B123" s="95">
        <v>15</v>
      </c>
      <c r="C123" s="96">
        <v>6</v>
      </c>
    </row>
    <row r="124" spans="1:3">
      <c r="A124" s="94" t="s">
        <v>205</v>
      </c>
      <c r="B124" s="95">
        <v>31</v>
      </c>
      <c r="C124" s="96">
        <v>6</v>
      </c>
    </row>
    <row r="125" spans="1:3">
      <c r="A125" s="94" t="s">
        <v>206</v>
      </c>
      <c r="B125" s="95">
        <v>76</v>
      </c>
      <c r="C125" s="96">
        <v>6</v>
      </c>
    </row>
    <row r="126" spans="1:3" ht="15.75" thickBot="1">
      <c r="A126" s="97" t="s">
        <v>207</v>
      </c>
      <c r="B126" s="98">
        <v>8</v>
      </c>
      <c r="C126" s="99">
        <v>6</v>
      </c>
    </row>
    <row r="127" spans="1:3" ht="18.75" customHeight="1" thickBot="1">
      <c r="A127" s="100" t="s">
        <v>135</v>
      </c>
      <c r="B127" s="101">
        <v>31</v>
      </c>
      <c r="C127" s="102">
        <v>6</v>
      </c>
    </row>
    <row r="128" spans="1:3" ht="15.75" thickBot="1">
      <c r="A128" s="103" t="s">
        <v>208</v>
      </c>
      <c r="B128" s="104">
        <v>89</v>
      </c>
      <c r="C128" s="105">
        <v>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B7F9-57E2-48E1-AC76-D011CFFC20D3}">
  <dimension ref="A1:Q128"/>
  <sheetViews>
    <sheetView workbookViewId="0">
      <selection activeCell="H6" sqref="H6"/>
    </sheetView>
  </sheetViews>
  <sheetFormatPr defaultRowHeight="15"/>
  <cols>
    <col min="1" max="1" width="71.7109375" style="8" customWidth="1"/>
    <col min="2" max="2" width="25.7109375" customWidth="1"/>
    <col min="4" max="4" width="10.5703125" bestFit="1" customWidth="1"/>
    <col min="5" max="5" width="9" customWidth="1"/>
    <col min="6" max="6" width="39.140625" customWidth="1"/>
    <col min="7" max="7" width="13.28515625" bestFit="1" customWidth="1"/>
    <col min="8" max="8" width="14" customWidth="1"/>
    <col min="9" max="9" width="10.5703125" bestFit="1" customWidth="1"/>
    <col min="10" max="10" width="11" customWidth="1"/>
    <col min="14" max="15" width="10.5703125" bestFit="1" customWidth="1"/>
    <col min="16" max="16" width="13.7109375" customWidth="1"/>
    <col min="17" max="17" width="9.140625" style="10"/>
  </cols>
  <sheetData>
    <row r="1" spans="1:17">
      <c r="A1" s="9" t="s">
        <v>136</v>
      </c>
      <c r="B1" s="3" t="s">
        <v>137</v>
      </c>
      <c r="C1" t="s">
        <v>138</v>
      </c>
    </row>
    <row r="2" spans="1:17">
      <c r="A2" s="8" t="s">
        <v>139</v>
      </c>
      <c r="B2" s="4">
        <v>2563609</v>
      </c>
      <c r="C2">
        <v>1</v>
      </c>
    </row>
    <row r="3" spans="1:17">
      <c r="A3" s="8" t="s">
        <v>140</v>
      </c>
      <c r="B3" s="4">
        <v>760689</v>
      </c>
      <c r="C3">
        <v>1</v>
      </c>
    </row>
    <row r="4" spans="1:17">
      <c r="A4" s="8" t="s">
        <v>141</v>
      </c>
      <c r="B4" s="6">
        <v>18453</v>
      </c>
      <c r="C4">
        <v>1</v>
      </c>
    </row>
    <row r="5" spans="1:17">
      <c r="A5" s="8" t="s">
        <v>142</v>
      </c>
      <c r="B5" s="4">
        <v>1474237</v>
      </c>
      <c r="C5">
        <v>1</v>
      </c>
      <c r="F5" s="2" t="s">
        <v>209</v>
      </c>
      <c r="G5">
        <v>1</v>
      </c>
      <c r="H5">
        <v>2</v>
      </c>
      <c r="I5">
        <v>3</v>
      </c>
      <c r="J5">
        <v>4</v>
      </c>
      <c r="K5">
        <v>5</v>
      </c>
      <c r="L5">
        <v>6</v>
      </c>
      <c r="M5">
        <v>7</v>
      </c>
      <c r="N5" t="s">
        <v>210</v>
      </c>
      <c r="O5" t="s">
        <v>211</v>
      </c>
      <c r="P5" t="s">
        <v>212</v>
      </c>
    </row>
    <row r="6" spans="1:17">
      <c r="A6" s="8" t="s">
        <v>143</v>
      </c>
      <c r="B6" s="4">
        <v>20522</v>
      </c>
      <c r="C6">
        <v>1</v>
      </c>
      <c r="E6">
        <v>1</v>
      </c>
      <c r="F6" t="s">
        <v>10</v>
      </c>
      <c r="G6" s="3">
        <f>SUMIFS(Append_Table_2!$B$2:$B$8,Append_Table_2!$A$2:$A$8,"*"&amp;$F6&amp;"*")</f>
        <v>2563609</v>
      </c>
      <c r="H6" s="3">
        <f>SUMIFS(Append_Table_2!$B$9:$B$29,Append_Table_2!$A$9:$A$29,"*"&amp;$F6&amp;"*")</f>
        <v>932814</v>
      </c>
      <c r="I6" s="3">
        <f>SUMIFS(Append_Table_2!$B$30:$B$64,Append_Table_2!$A$30:$A$64,"*"&amp;$F6&amp;"*")</f>
        <v>1052369</v>
      </c>
      <c r="J6" s="3">
        <f>SUMIFS(Append_Table_2!$B$65:$B$99,Append_Table_2!$A$65:$A$99,"*"&amp;$F6&amp;"*")</f>
        <v>58990</v>
      </c>
      <c r="K6" s="3">
        <f>SUMIFS(Append_Table_2!$B$100:$B$120,Append_Table_2!$A$100:$A$120,"*"&amp;$F6&amp;"*")</f>
        <v>5879</v>
      </c>
      <c r="L6" s="3">
        <f>SUMIFS(Append_Table_2!$B$121:$B$127,Append_Table_2!$A$121:$A$127,"*"&amp;$F6&amp;"*")</f>
        <v>749</v>
      </c>
      <c r="M6" s="3">
        <f>SUMIFS(Append_Table_2!$B$128,Append_Table_2!$A$128,"*"&amp;$F6&amp;"*")</f>
        <v>89</v>
      </c>
      <c r="N6" s="5">
        <f t="shared" ref="N6:N13" si="0">G6</f>
        <v>2563609</v>
      </c>
      <c r="O6" s="5">
        <f t="shared" ref="O6:O13" si="1">SUM(H6:M6)</f>
        <v>2050890</v>
      </c>
      <c r="P6" s="5">
        <f t="shared" ref="P6:P13" si="2">SUM(N6:O6)</f>
        <v>4614499</v>
      </c>
      <c r="Q6" s="10">
        <f t="shared" ref="Q6:Q13" si="3">N6/P6</f>
        <v>0.55555521845383427</v>
      </c>
    </row>
    <row r="7" spans="1:17">
      <c r="A7" s="8" t="s">
        <v>144</v>
      </c>
      <c r="B7" s="4">
        <v>58683</v>
      </c>
      <c r="C7">
        <v>1</v>
      </c>
      <c r="E7">
        <v>2</v>
      </c>
      <c r="F7" t="s">
        <v>213</v>
      </c>
      <c r="G7" s="3">
        <f>SUMIFS(Append_Table_2!$B$2:$B$8,Append_Table_2!$A$2:$A$8,"*"&amp;$F7&amp;"*")</f>
        <v>760689</v>
      </c>
      <c r="H7" s="3">
        <f>SUMIFS(Append_Table_2!$B$9:$B$29,Append_Table_2!$A$9:$A$29,"*"&amp;$F7&amp;"*")</f>
        <v>117949</v>
      </c>
      <c r="I7" s="3">
        <f>SUMIFS(Append_Table_2!$B$30:$B$64,Append_Table_2!$A$30:$A$64,"*"&amp;$F7&amp;"*")</f>
        <v>46682</v>
      </c>
      <c r="J7" s="3">
        <f>SUMIFS(Append_Table_2!$B$65:$B$99,Append_Table_2!$A$65:$A$99,"*"&amp;$F7&amp;"*")</f>
        <v>14138</v>
      </c>
      <c r="K7" s="3">
        <f>SUMIFS(Append_Table_2!$B$100:$B$120,Append_Table_2!$A$100:$A$120,"*"&amp;$F7&amp;"*")</f>
        <v>4412</v>
      </c>
      <c r="L7" s="3">
        <f>SUMIFS(Append_Table_2!$B$121:$B$127,Append_Table_2!$A$121:$A$127,"*"&amp;$F7&amp;"*")</f>
        <v>681</v>
      </c>
      <c r="M7" s="3">
        <f>SUMIFS(Append_Table_2!$B$128,Append_Table_2!$A$128,"*"&amp;$F7&amp;"*")</f>
        <v>89</v>
      </c>
      <c r="N7" s="5">
        <f t="shared" si="0"/>
        <v>760689</v>
      </c>
      <c r="O7" s="5">
        <f t="shared" si="1"/>
        <v>183951</v>
      </c>
      <c r="P7" s="5">
        <f t="shared" si="2"/>
        <v>944640</v>
      </c>
      <c r="Q7" s="10">
        <f t="shared" si="3"/>
        <v>0.80526867378048783</v>
      </c>
    </row>
    <row r="8" spans="1:17">
      <c r="A8" s="8" t="s">
        <v>145</v>
      </c>
      <c r="B8" s="4">
        <v>2725497</v>
      </c>
      <c r="C8">
        <v>1</v>
      </c>
      <c r="E8">
        <v>3</v>
      </c>
      <c r="F8" t="s">
        <v>14</v>
      </c>
      <c r="G8" s="3">
        <f>SUMIFS(Append_Table_2!$B$2:$B$8,Append_Table_2!$A$2:$A$8,"*"&amp;$F8&amp;"*")</f>
        <v>18453</v>
      </c>
      <c r="H8" s="3">
        <f>SUMIFS(Append_Table_2!$B$9:$B$29,Append_Table_2!$A$9:$A$29,"*"&amp;$F8&amp;"*")</f>
        <v>186862</v>
      </c>
      <c r="I8" s="3">
        <f>SUMIFS(Append_Table_2!$B$30:$B$64,Append_Table_2!$A$30:$A$64,"*"&amp;$F8&amp;"*")</f>
        <v>75044</v>
      </c>
      <c r="J8" s="3">
        <f>SUMIFS(Append_Table_2!$B$65:$B$99,Append_Table_2!$A$65:$A$99,"*"&amp;$F8&amp;"*")</f>
        <v>41723</v>
      </c>
      <c r="K8" s="3">
        <f>SUMIFS(Append_Table_2!$B$100:$B$120,Append_Table_2!$A$100:$A$120,"*"&amp;$F8&amp;"*")</f>
        <v>5033</v>
      </c>
      <c r="L8" s="3">
        <f>SUMIFS(Append_Table_2!$B$121:$B$127,Append_Table_2!$A$121:$A$127,"*"&amp;$F8&amp;"*")</f>
        <v>726</v>
      </c>
      <c r="M8" s="3">
        <f>SUMIFS(Append_Table_2!$B$128,Append_Table_2!$A$128,"*"&amp;$F8&amp;"*")</f>
        <v>89</v>
      </c>
      <c r="N8" s="5">
        <f t="shared" si="0"/>
        <v>18453</v>
      </c>
      <c r="O8" s="5">
        <f t="shared" si="1"/>
        <v>309477</v>
      </c>
      <c r="P8" s="5">
        <f t="shared" si="2"/>
        <v>327930</v>
      </c>
      <c r="Q8" s="10">
        <f t="shared" si="3"/>
        <v>5.6271155429512394E-2</v>
      </c>
    </row>
    <row r="9" spans="1:17">
      <c r="A9" s="8" t="s">
        <v>146</v>
      </c>
      <c r="B9" s="3">
        <v>695818</v>
      </c>
      <c r="C9">
        <v>2</v>
      </c>
      <c r="D9" s="5"/>
      <c r="E9">
        <v>4</v>
      </c>
      <c r="F9" t="s">
        <v>16</v>
      </c>
      <c r="G9" s="3">
        <f>SUMIFS(Append_Table_2!$B$2:$B$8,Append_Table_2!$A$2:$A$8,"*"&amp;$F9&amp;"*")</f>
        <v>1474237</v>
      </c>
      <c r="H9" s="3">
        <f>SUMIFS(Append_Table_2!$B$9:$B$29,Append_Table_2!$A$9:$A$29,"*"&amp;$F9&amp;"*")</f>
        <v>163881</v>
      </c>
      <c r="I9" s="3">
        <f>SUMIFS(Append_Table_2!$B$30:$B$64,Append_Table_2!$A$30:$A$64,"*"&amp;$F9&amp;"*")</f>
        <v>40888</v>
      </c>
      <c r="J9" s="3">
        <f>SUMIFS(Append_Table_2!$B$65:$B$99,Append_Table_2!$A$65:$A$99,"*"&amp;$F9&amp;"*")</f>
        <v>15074</v>
      </c>
      <c r="K9" s="3">
        <f>SUMIFS(Append_Table_2!$B$100:$B$120,Append_Table_2!$A$100:$A$120,"*"&amp;$F9&amp;"*")</f>
        <v>2851</v>
      </c>
      <c r="L9" s="3">
        <f>SUMIFS(Append_Table_2!$B$121:$B$127,Append_Table_2!$A$121:$A$127,"*"&amp;$F9&amp;"*")</f>
        <v>742</v>
      </c>
      <c r="M9" s="3">
        <f>SUMIFS(Append_Table_2!$B$128,Append_Table_2!$A$128,"*"&amp;$F9&amp;"*")</f>
        <v>89</v>
      </c>
      <c r="N9" s="5">
        <f t="shared" si="0"/>
        <v>1474237</v>
      </c>
      <c r="O9" s="5">
        <f t="shared" si="1"/>
        <v>223525</v>
      </c>
      <c r="P9" s="5">
        <f t="shared" si="2"/>
        <v>1697762</v>
      </c>
      <c r="Q9" s="10">
        <f t="shared" si="3"/>
        <v>0.86834138118299264</v>
      </c>
    </row>
    <row r="10" spans="1:17">
      <c r="A10" s="8" t="s">
        <v>147</v>
      </c>
      <c r="B10" s="3">
        <v>33675</v>
      </c>
      <c r="C10">
        <v>2</v>
      </c>
      <c r="D10" s="5"/>
      <c r="E10">
        <v>5</v>
      </c>
      <c r="F10" t="s">
        <v>18</v>
      </c>
      <c r="G10" s="3">
        <f>SUMIFS(Append_Table_2!$B$2:$B$8,Append_Table_2!$A$2:$A$8,"*"&amp;$F10&amp;"*")</f>
        <v>20522</v>
      </c>
      <c r="H10" s="3">
        <f>SUMIFS(Append_Table_2!$B$9:$B$29,Append_Table_2!$A$9:$A$29,"*"&amp;$F10&amp;"*")</f>
        <v>20308</v>
      </c>
      <c r="I10" s="3">
        <f>SUMIFS(Append_Table_2!$B$30:$B$64,Append_Table_2!$A$30:$A$64,"*"&amp;$F10&amp;"*")</f>
        <v>10542</v>
      </c>
      <c r="J10" s="3">
        <f>SUMIFS(Append_Table_2!$B$65:$B$99,Append_Table_2!$A$65:$A$99,"*"&amp;$F10&amp;"*")</f>
        <v>3154</v>
      </c>
      <c r="K10" s="3">
        <f>SUMIFS(Append_Table_2!$B$100:$B$120,Append_Table_2!$A$100:$A$120,"*"&amp;$F10&amp;"*")</f>
        <v>905</v>
      </c>
      <c r="L10" s="3">
        <f>SUMIFS(Append_Table_2!$B$121:$B$127,Append_Table_2!$A$121:$A$127,"*"&amp;$F10&amp;"*")</f>
        <v>297</v>
      </c>
      <c r="M10" s="3">
        <f>SUMIFS(Append_Table_2!$B$128,Append_Table_2!$A$128,"*"&amp;$F10&amp;"*")</f>
        <v>89</v>
      </c>
      <c r="N10" s="5">
        <f t="shared" si="0"/>
        <v>20522</v>
      </c>
      <c r="O10" s="5">
        <f t="shared" si="1"/>
        <v>35295</v>
      </c>
      <c r="P10" s="5">
        <f t="shared" si="2"/>
        <v>55817</v>
      </c>
      <c r="Q10" s="10">
        <f t="shared" si="3"/>
        <v>0.36766576491033198</v>
      </c>
    </row>
    <row r="11" spans="1:17">
      <c r="A11" s="8" t="s">
        <v>148</v>
      </c>
      <c r="B11" s="3">
        <v>145011</v>
      </c>
      <c r="C11">
        <v>2</v>
      </c>
      <c r="D11" s="5"/>
      <c r="E11">
        <v>6</v>
      </c>
      <c r="F11" t="s">
        <v>20</v>
      </c>
      <c r="G11" s="3">
        <f>SUMIFS(Append_Table_2!$B$2:$B$8,Append_Table_2!$A$2:$A$8,"*"&amp;$F11&amp;"*")</f>
        <v>58683</v>
      </c>
      <c r="H11" s="3">
        <f>SUMIFS(Append_Table_2!$B$9:$B$29,Append_Table_2!$A$9:$A$29,"*"&amp;$F11&amp;"*")</f>
        <v>56135</v>
      </c>
      <c r="I11" s="3">
        <f>SUMIFS(Append_Table_2!$B$30:$B$64,Append_Table_2!$A$30:$A$64,"*"&amp;$F11&amp;"*")</f>
        <v>1064020</v>
      </c>
      <c r="J11" s="3">
        <f>SUMIFS(Append_Table_2!$B$65:$B$99,Append_Table_2!$A$65:$A$99,"*"&amp;$F11&amp;"*")</f>
        <v>53340</v>
      </c>
      <c r="K11" s="3">
        <f>SUMIFS(Append_Table_2!$B$100:$B$120,Append_Table_2!$A$100:$A$120,"*"&amp;$F11&amp;"*")</f>
        <v>5125</v>
      </c>
      <c r="L11" s="3">
        <f>SUMIFS(Append_Table_2!$B$121:$B$127,Append_Table_2!$A$121:$A$127,"*"&amp;$F11&amp;"*")</f>
        <v>621</v>
      </c>
      <c r="M11" s="3">
        <f>SUMIFS(Append_Table_2!$B$128,Append_Table_2!$A$128,"*"&amp;$F11&amp;"*")</f>
        <v>89</v>
      </c>
      <c r="N11" s="5">
        <f t="shared" si="0"/>
        <v>58683</v>
      </c>
      <c r="O11" s="5">
        <f t="shared" si="1"/>
        <v>1179330</v>
      </c>
      <c r="P11" s="5">
        <f t="shared" si="2"/>
        <v>1238013</v>
      </c>
      <c r="Q11" s="10">
        <f t="shared" si="3"/>
        <v>4.7400956209668235E-2</v>
      </c>
    </row>
    <row r="12" spans="1:17">
      <c r="A12" s="8" t="s">
        <v>149</v>
      </c>
      <c r="B12" s="3">
        <v>25747</v>
      </c>
      <c r="C12">
        <v>2</v>
      </c>
      <c r="D12" s="5"/>
      <c r="E12">
        <v>7</v>
      </c>
      <c r="F12" t="s">
        <v>8</v>
      </c>
      <c r="G12" s="3">
        <f>SUMIFS(Append_Table_2!$B$2:$B$8,Append_Table_2!$A$2:$A$8,"*"&amp;$F12&amp;"*")</f>
        <v>2725497</v>
      </c>
      <c r="H12" s="3">
        <f>SUMIFS(Append_Table_2!$B$9:$B$29,Append_Table_2!$A$9:$A$29,"*"&amp;$F12&amp;"*")</f>
        <v>904251</v>
      </c>
      <c r="I12" s="3">
        <f>SUMIFS(Append_Table_2!$B$30:$B$64,Append_Table_2!$A$30:$A$64,"*"&amp;$F12&amp;"*")</f>
        <v>1109785</v>
      </c>
      <c r="J12" s="3">
        <f>SUMIFS(Append_Table_2!$B$65:$B$99,Append_Table_2!$A$65:$A$99,"*"&amp;$F12&amp;"*")</f>
        <v>58685</v>
      </c>
      <c r="K12" s="3">
        <f>SUMIFS(Append_Table_2!$B$100:$B$120,Append_Table_2!$A$100:$A$120,"*"&amp;$F12&amp;"*")</f>
        <v>5730</v>
      </c>
      <c r="L12" s="3">
        <f>SUMIFS(Append_Table_2!$B$121:$B$127,Append_Table_2!$A$121:$A$127,"*"&amp;$F12&amp;"*")</f>
        <v>726</v>
      </c>
      <c r="M12" s="3">
        <f>SUMIFS(Append_Table_2!$B$128,Append_Table_2!$A$128,"*"&amp;$F12&amp;"*")</f>
        <v>89</v>
      </c>
      <c r="N12" s="5">
        <f t="shared" si="0"/>
        <v>2725497</v>
      </c>
      <c r="O12" s="5">
        <f t="shared" si="1"/>
        <v>2079266</v>
      </c>
      <c r="P12" s="5">
        <f t="shared" si="2"/>
        <v>4804763</v>
      </c>
      <c r="Q12" s="10">
        <f t="shared" si="3"/>
        <v>0.56724899854581801</v>
      </c>
    </row>
    <row r="13" spans="1:17">
      <c r="A13" s="8" t="s">
        <v>150</v>
      </c>
      <c r="B13" s="3">
        <v>4000</v>
      </c>
      <c r="C13">
        <v>2</v>
      </c>
      <c r="D13" s="5"/>
      <c r="F13" t="s">
        <v>214</v>
      </c>
      <c r="G13" s="3">
        <f t="shared" ref="G13:M13" si="4">SUM(G6:G12)/G5</f>
        <v>7621690</v>
      </c>
      <c r="H13" s="3">
        <f t="shared" si="4"/>
        <v>1191100</v>
      </c>
      <c r="I13" s="3">
        <f t="shared" si="4"/>
        <v>1133110</v>
      </c>
      <c r="J13" s="3">
        <f t="shared" si="4"/>
        <v>61276</v>
      </c>
      <c r="K13" s="3">
        <f t="shared" si="4"/>
        <v>5987</v>
      </c>
      <c r="L13" s="3">
        <f t="shared" si="4"/>
        <v>757</v>
      </c>
      <c r="M13" s="3">
        <f t="shared" si="4"/>
        <v>89</v>
      </c>
      <c r="N13" s="5">
        <f t="shared" si="0"/>
        <v>7621690</v>
      </c>
      <c r="O13" s="5">
        <f t="shared" si="1"/>
        <v>2392319</v>
      </c>
      <c r="P13" s="5">
        <f t="shared" si="2"/>
        <v>10014009</v>
      </c>
      <c r="Q13" s="10">
        <f t="shared" si="3"/>
        <v>0.7611027711279269</v>
      </c>
    </row>
    <row r="14" spans="1:17">
      <c r="A14" s="8" t="s">
        <v>151</v>
      </c>
      <c r="B14" s="3">
        <v>0</v>
      </c>
      <c r="C14">
        <v>2</v>
      </c>
      <c r="D14" s="5"/>
    </row>
    <row r="15" spans="1:17">
      <c r="A15" s="8" t="s">
        <v>23</v>
      </c>
      <c r="B15" s="4">
        <v>49101</v>
      </c>
      <c r="C15">
        <v>2</v>
      </c>
      <c r="D15" s="5"/>
    </row>
    <row r="16" spans="1:17">
      <c r="A16" s="8" t="s">
        <v>25</v>
      </c>
      <c r="B16" s="4">
        <v>30759</v>
      </c>
      <c r="C16">
        <v>2</v>
      </c>
      <c r="D16" s="5"/>
    </row>
    <row r="17" spans="1:4">
      <c r="A17" s="8" t="s">
        <v>27</v>
      </c>
      <c r="B17" s="4">
        <v>113826</v>
      </c>
      <c r="C17">
        <v>2</v>
      </c>
      <c r="D17" s="5"/>
    </row>
    <row r="18" spans="1:4">
      <c r="A18" s="8" t="s">
        <v>29</v>
      </c>
      <c r="B18" s="4">
        <v>5077</v>
      </c>
      <c r="C18">
        <v>2</v>
      </c>
      <c r="D18" s="5"/>
    </row>
    <row r="19" spans="1:4">
      <c r="A19" s="8" t="s">
        <v>31</v>
      </c>
      <c r="B19" s="4">
        <v>38233</v>
      </c>
      <c r="C19">
        <v>2</v>
      </c>
      <c r="D19" s="5"/>
    </row>
    <row r="20" spans="1:4">
      <c r="A20" s="8" t="s">
        <v>33</v>
      </c>
      <c r="B20" s="4">
        <v>9023</v>
      </c>
      <c r="C20">
        <v>2</v>
      </c>
      <c r="D20" s="5"/>
    </row>
    <row r="21" spans="1:4">
      <c r="A21" s="8" t="s">
        <v>35</v>
      </c>
      <c r="B21" s="4">
        <v>10717</v>
      </c>
      <c r="C21">
        <v>2</v>
      </c>
      <c r="D21" s="5"/>
    </row>
    <row r="22" spans="1:4">
      <c r="A22" s="8" t="s">
        <v>37</v>
      </c>
      <c r="B22" s="4">
        <v>1640</v>
      </c>
      <c r="C22">
        <v>2</v>
      </c>
      <c r="D22" s="5"/>
    </row>
    <row r="23" spans="1:4">
      <c r="A23" s="8" t="s">
        <v>39</v>
      </c>
      <c r="B23" s="4">
        <v>13793</v>
      </c>
      <c r="C23">
        <v>2</v>
      </c>
      <c r="D23" s="5"/>
    </row>
    <row r="24" spans="1:4">
      <c r="A24" s="8" t="s">
        <v>41</v>
      </c>
      <c r="B24" s="4">
        <v>1341</v>
      </c>
      <c r="C24">
        <v>2</v>
      </c>
      <c r="D24" s="5"/>
    </row>
    <row r="25" spans="1:4">
      <c r="A25" s="8" t="s">
        <v>43</v>
      </c>
      <c r="B25" s="7">
        <v>166</v>
      </c>
      <c r="C25">
        <v>2</v>
      </c>
      <c r="D25" s="5"/>
    </row>
    <row r="26" spans="1:4">
      <c r="A26" s="8" t="s">
        <v>45</v>
      </c>
      <c r="B26" s="7">
        <v>562</v>
      </c>
      <c r="C26">
        <v>2</v>
      </c>
      <c r="D26" s="5"/>
    </row>
    <row r="27" spans="1:4">
      <c r="A27" s="8" t="s">
        <v>47</v>
      </c>
      <c r="B27" s="4">
        <v>9064</v>
      </c>
      <c r="C27">
        <v>2</v>
      </c>
      <c r="D27" s="5"/>
    </row>
    <row r="28" spans="1:4">
      <c r="A28" s="8" t="s">
        <v>49</v>
      </c>
      <c r="B28" s="4">
        <v>3186</v>
      </c>
      <c r="C28">
        <v>2</v>
      </c>
      <c r="D28" s="5"/>
    </row>
    <row r="29" spans="1:4">
      <c r="A29" s="8" t="s">
        <v>51</v>
      </c>
      <c r="B29" s="7">
        <v>361</v>
      </c>
      <c r="C29">
        <v>2</v>
      </c>
      <c r="D29" s="5"/>
    </row>
    <row r="30" spans="1:4">
      <c r="A30" s="8" t="s">
        <v>152</v>
      </c>
      <c r="B30" s="3">
        <v>57028</v>
      </c>
      <c r="C30">
        <v>3</v>
      </c>
    </row>
    <row r="31" spans="1:4">
      <c r="A31" s="8" t="s">
        <v>153</v>
      </c>
      <c r="B31" s="3">
        <v>55076</v>
      </c>
      <c r="C31">
        <v>3</v>
      </c>
    </row>
    <row r="32" spans="1:4">
      <c r="A32" s="8" t="s">
        <v>154</v>
      </c>
      <c r="B32" s="3">
        <v>124929</v>
      </c>
      <c r="C32">
        <v>3</v>
      </c>
    </row>
    <row r="33" spans="1:3">
      <c r="A33" s="8" t="s">
        <v>155</v>
      </c>
      <c r="B33" s="3">
        <v>6164</v>
      </c>
      <c r="C33">
        <v>3</v>
      </c>
    </row>
    <row r="34" spans="1:3">
      <c r="A34" s="8" t="s">
        <v>156</v>
      </c>
      <c r="B34" s="3">
        <v>1024659</v>
      </c>
      <c r="C34">
        <v>3</v>
      </c>
    </row>
    <row r="35" spans="1:3">
      <c r="A35" s="8" t="s">
        <v>157</v>
      </c>
      <c r="B35" s="3">
        <v>10965</v>
      </c>
      <c r="C35">
        <v>3</v>
      </c>
    </row>
    <row r="36" spans="1:3">
      <c r="A36" s="8" t="s">
        <v>158</v>
      </c>
      <c r="B36" s="3">
        <v>11789</v>
      </c>
      <c r="C36">
        <v>3</v>
      </c>
    </row>
    <row r="37" spans="1:3">
      <c r="A37" s="8" t="s">
        <v>159</v>
      </c>
      <c r="B37" s="3">
        <v>1858</v>
      </c>
      <c r="C37">
        <v>3</v>
      </c>
    </row>
    <row r="38" spans="1:3">
      <c r="A38" s="8" t="s">
        <v>160</v>
      </c>
      <c r="B38" s="3">
        <v>34069</v>
      </c>
      <c r="C38">
        <v>3</v>
      </c>
    </row>
    <row r="39" spans="1:3">
      <c r="A39" s="8" t="s">
        <v>161</v>
      </c>
      <c r="B39" s="3">
        <v>2540</v>
      </c>
      <c r="C39">
        <v>3</v>
      </c>
    </row>
    <row r="40" spans="1:3">
      <c r="A40" s="8" t="s">
        <v>162</v>
      </c>
      <c r="B40" s="3">
        <v>377</v>
      </c>
      <c r="C40">
        <v>3</v>
      </c>
    </row>
    <row r="41" spans="1:3">
      <c r="A41" s="8" t="s">
        <v>163</v>
      </c>
      <c r="B41" s="3">
        <v>37409</v>
      </c>
      <c r="C41">
        <v>3</v>
      </c>
    </row>
    <row r="42" spans="1:3">
      <c r="A42" s="8" t="s">
        <v>164</v>
      </c>
      <c r="B42" s="3">
        <v>10096</v>
      </c>
      <c r="C42">
        <v>3</v>
      </c>
    </row>
    <row r="43" spans="1:3">
      <c r="A43" s="8" t="s">
        <v>165</v>
      </c>
      <c r="B43" s="3">
        <v>17115</v>
      </c>
      <c r="C43">
        <v>3</v>
      </c>
    </row>
    <row r="44" spans="1:3">
      <c r="A44" s="8" t="s">
        <v>166</v>
      </c>
      <c r="B44" s="3">
        <v>2560</v>
      </c>
      <c r="C44">
        <v>3</v>
      </c>
    </row>
    <row r="45" spans="1:3">
      <c r="A45" s="8" t="s">
        <v>53</v>
      </c>
      <c r="B45" s="4">
        <v>6880</v>
      </c>
      <c r="C45">
        <v>3</v>
      </c>
    </row>
    <row r="46" spans="1:3">
      <c r="A46" s="8" t="s">
        <v>55</v>
      </c>
      <c r="B46" s="4">
        <v>4033</v>
      </c>
      <c r="C46">
        <v>3</v>
      </c>
    </row>
    <row r="47" spans="1:3">
      <c r="A47" s="8" t="s">
        <v>57</v>
      </c>
      <c r="B47" s="7">
        <v>441</v>
      </c>
      <c r="C47">
        <v>3</v>
      </c>
    </row>
    <row r="48" spans="1:3">
      <c r="A48" s="8" t="s">
        <v>59</v>
      </c>
      <c r="B48" s="4">
        <v>2209</v>
      </c>
      <c r="C48">
        <v>3</v>
      </c>
    </row>
    <row r="49" spans="1:3">
      <c r="A49" s="8" t="s">
        <v>61</v>
      </c>
      <c r="B49" s="4">
        <v>2067</v>
      </c>
      <c r="C49">
        <v>3</v>
      </c>
    </row>
    <row r="50" spans="1:3">
      <c r="A50" s="8" t="s">
        <v>63</v>
      </c>
      <c r="B50" s="7">
        <v>204</v>
      </c>
      <c r="C50">
        <v>3</v>
      </c>
    </row>
    <row r="51" spans="1:3">
      <c r="A51" s="8" t="s">
        <v>65</v>
      </c>
      <c r="B51" s="7">
        <v>400</v>
      </c>
      <c r="C51">
        <v>3</v>
      </c>
    </row>
    <row r="52" spans="1:3">
      <c r="A52" s="8" t="s">
        <v>67</v>
      </c>
      <c r="B52" s="4">
        <v>4374</v>
      </c>
      <c r="C52">
        <v>3</v>
      </c>
    </row>
    <row r="53" spans="1:3">
      <c r="A53" s="8" t="s">
        <v>69</v>
      </c>
      <c r="B53" s="7">
        <v>836</v>
      </c>
      <c r="C53">
        <v>3</v>
      </c>
    </row>
    <row r="54" spans="1:3">
      <c r="A54" s="8" t="s">
        <v>71</v>
      </c>
      <c r="B54" s="7">
        <v>65</v>
      </c>
      <c r="C54">
        <v>3</v>
      </c>
    </row>
    <row r="55" spans="1:3">
      <c r="A55" s="8" t="s">
        <v>73</v>
      </c>
      <c r="B55" s="7">
        <v>408</v>
      </c>
      <c r="C55">
        <v>3</v>
      </c>
    </row>
    <row r="56" spans="1:3">
      <c r="A56" s="8" t="s">
        <v>75</v>
      </c>
      <c r="B56" s="7">
        <v>113</v>
      </c>
      <c r="C56">
        <v>3</v>
      </c>
    </row>
    <row r="57" spans="1:3">
      <c r="A57" s="8" t="s">
        <v>77</v>
      </c>
      <c r="B57" s="7">
        <v>373</v>
      </c>
      <c r="C57">
        <v>3</v>
      </c>
    </row>
    <row r="58" spans="1:3">
      <c r="A58" s="8" t="s">
        <v>79</v>
      </c>
      <c r="B58" s="7">
        <v>391</v>
      </c>
      <c r="C58">
        <v>3</v>
      </c>
    </row>
    <row r="59" spans="1:3">
      <c r="A59" s="8" t="s">
        <v>81</v>
      </c>
      <c r="B59" s="7">
        <v>312</v>
      </c>
      <c r="C59">
        <v>3</v>
      </c>
    </row>
    <row r="60" spans="1:3">
      <c r="A60" s="8" t="s">
        <v>83</v>
      </c>
      <c r="B60" s="7">
        <v>87</v>
      </c>
      <c r="C60">
        <v>3</v>
      </c>
    </row>
    <row r="61" spans="1:3">
      <c r="A61" s="8" t="s">
        <v>85</v>
      </c>
      <c r="B61" s="7">
        <v>71</v>
      </c>
      <c r="C61">
        <v>3</v>
      </c>
    </row>
    <row r="62" spans="1:3">
      <c r="A62" s="8" t="s">
        <v>87</v>
      </c>
      <c r="B62" s="7">
        <v>12</v>
      </c>
      <c r="C62">
        <v>3</v>
      </c>
    </row>
    <row r="63" spans="1:3">
      <c r="A63" s="8" t="s">
        <v>89</v>
      </c>
      <c r="B63" s="7">
        <v>0</v>
      </c>
      <c r="C63">
        <v>3</v>
      </c>
    </row>
    <row r="64" spans="1:3">
      <c r="A64" s="8" t="s">
        <v>91</v>
      </c>
      <c r="B64" s="7">
        <v>49</v>
      </c>
      <c r="C64">
        <v>3</v>
      </c>
    </row>
    <row r="65" spans="1:3">
      <c r="A65" s="8" t="s">
        <v>93</v>
      </c>
      <c r="B65" s="4">
        <v>1061</v>
      </c>
      <c r="C65">
        <v>4</v>
      </c>
    </row>
    <row r="66" spans="1:3">
      <c r="A66" s="8" t="s">
        <v>95</v>
      </c>
      <c r="B66" s="7">
        <v>125</v>
      </c>
      <c r="C66">
        <v>4</v>
      </c>
    </row>
    <row r="67" spans="1:3">
      <c r="A67" s="8" t="s">
        <v>97</v>
      </c>
      <c r="B67" s="7">
        <v>565</v>
      </c>
      <c r="C67">
        <v>4</v>
      </c>
    </row>
    <row r="68" spans="1:3">
      <c r="A68" s="8" t="s">
        <v>99</v>
      </c>
      <c r="B68" s="7">
        <v>236</v>
      </c>
      <c r="C68">
        <v>4</v>
      </c>
    </row>
    <row r="69" spans="1:3">
      <c r="A69" s="8" t="s">
        <v>101</v>
      </c>
      <c r="B69" s="7">
        <v>197</v>
      </c>
      <c r="C69">
        <v>4</v>
      </c>
    </row>
    <row r="70" spans="1:3">
      <c r="A70" s="8" t="s">
        <v>103</v>
      </c>
      <c r="B70" s="7">
        <v>9</v>
      </c>
      <c r="C70">
        <v>4</v>
      </c>
    </row>
    <row r="71" spans="1:3">
      <c r="A71" s="8" t="s">
        <v>105</v>
      </c>
      <c r="B71" s="7">
        <v>233</v>
      </c>
      <c r="C71">
        <v>4</v>
      </c>
    </row>
    <row r="72" spans="1:3">
      <c r="A72" s="8" t="s">
        <v>107</v>
      </c>
      <c r="B72" s="7">
        <v>41</v>
      </c>
      <c r="C72">
        <v>4</v>
      </c>
    </row>
    <row r="73" spans="1:3">
      <c r="A73" s="8" t="s">
        <v>109</v>
      </c>
      <c r="B73" s="7">
        <v>0</v>
      </c>
      <c r="C73">
        <v>4</v>
      </c>
    </row>
    <row r="74" spans="1:3">
      <c r="A74" s="8" t="s">
        <v>111</v>
      </c>
      <c r="B74" s="7">
        <v>52</v>
      </c>
      <c r="C74">
        <v>4</v>
      </c>
    </row>
    <row r="75" spans="1:3">
      <c r="A75" s="8" t="s">
        <v>113</v>
      </c>
      <c r="B75" s="7">
        <v>34</v>
      </c>
      <c r="C75">
        <v>4</v>
      </c>
    </row>
    <row r="76" spans="1:3">
      <c r="A76" s="8" t="s">
        <v>115</v>
      </c>
      <c r="B76" s="7">
        <v>22</v>
      </c>
      <c r="C76">
        <v>4</v>
      </c>
    </row>
    <row r="77" spans="1:3">
      <c r="A77" s="8" t="s">
        <v>117</v>
      </c>
      <c r="B77" s="7">
        <v>11</v>
      </c>
      <c r="C77">
        <v>4</v>
      </c>
    </row>
    <row r="78" spans="1:3">
      <c r="A78" s="8" t="s">
        <v>119</v>
      </c>
      <c r="B78" s="7">
        <v>5</v>
      </c>
      <c r="C78">
        <v>4</v>
      </c>
    </row>
    <row r="79" spans="1:3">
      <c r="A79" s="8" t="s">
        <v>121</v>
      </c>
      <c r="B79" s="7">
        <v>0</v>
      </c>
      <c r="C79">
        <v>4</v>
      </c>
    </row>
    <row r="80" spans="1:3">
      <c r="A80" s="8" t="s">
        <v>167</v>
      </c>
      <c r="B80" s="3">
        <v>9537</v>
      </c>
      <c r="C80">
        <v>4</v>
      </c>
    </row>
    <row r="81" spans="1:3">
      <c r="A81" s="8" t="s">
        <v>168</v>
      </c>
      <c r="B81" s="3">
        <v>4823</v>
      </c>
      <c r="C81">
        <v>4</v>
      </c>
    </row>
    <row r="82" spans="1:3">
      <c r="A82" s="8" t="s">
        <v>169</v>
      </c>
      <c r="B82" s="3">
        <v>570</v>
      </c>
      <c r="C82">
        <v>4</v>
      </c>
    </row>
    <row r="83" spans="1:3">
      <c r="A83" s="8" t="s">
        <v>170</v>
      </c>
      <c r="B83" s="3">
        <v>9076</v>
      </c>
      <c r="C83">
        <v>4</v>
      </c>
    </row>
    <row r="84" spans="1:3">
      <c r="A84" s="8" t="s">
        <v>171</v>
      </c>
      <c r="B84" s="3">
        <v>3426</v>
      </c>
      <c r="C84">
        <v>4</v>
      </c>
    </row>
    <row r="85" spans="1:3">
      <c r="A85" s="8" t="s">
        <v>172</v>
      </c>
      <c r="B85" s="3">
        <v>379</v>
      </c>
      <c r="C85">
        <v>4</v>
      </c>
    </row>
    <row r="86" spans="1:3">
      <c r="A86" s="8" t="s">
        <v>173</v>
      </c>
      <c r="B86" s="3">
        <v>34482</v>
      </c>
      <c r="C86">
        <v>4</v>
      </c>
    </row>
    <row r="87" spans="1:3">
      <c r="A87" s="8" t="s">
        <v>174</v>
      </c>
      <c r="B87" s="3">
        <v>5182</v>
      </c>
      <c r="C87">
        <v>4</v>
      </c>
    </row>
    <row r="88" spans="1:3">
      <c r="A88" s="8" t="s">
        <v>175</v>
      </c>
      <c r="B88" s="3">
        <v>9730</v>
      </c>
      <c r="C88">
        <v>4</v>
      </c>
    </row>
    <row r="89" spans="1:3">
      <c r="A89" s="8" t="s">
        <v>176</v>
      </c>
      <c r="B89" s="3">
        <v>775</v>
      </c>
      <c r="C89">
        <v>4</v>
      </c>
    </row>
    <row r="90" spans="1:3">
      <c r="A90" s="8" t="s">
        <v>177</v>
      </c>
      <c r="B90" s="3">
        <v>531</v>
      </c>
      <c r="C90">
        <v>4</v>
      </c>
    </row>
    <row r="91" spans="1:3">
      <c r="A91" s="8" t="s">
        <v>178</v>
      </c>
      <c r="B91" s="3">
        <v>146</v>
      </c>
      <c r="C91">
        <v>4</v>
      </c>
    </row>
    <row r="92" spans="1:3">
      <c r="A92" s="8" t="s">
        <v>179</v>
      </c>
      <c r="B92" s="3">
        <v>1072</v>
      </c>
      <c r="C92">
        <v>4</v>
      </c>
    </row>
    <row r="93" spans="1:3">
      <c r="A93" s="8" t="s">
        <v>180</v>
      </c>
      <c r="B93" s="3">
        <v>484</v>
      </c>
      <c r="C93">
        <v>4</v>
      </c>
    </row>
    <row r="94" spans="1:3">
      <c r="A94" s="8" t="s">
        <v>181</v>
      </c>
      <c r="B94" s="3">
        <v>715</v>
      </c>
      <c r="C94">
        <v>4</v>
      </c>
    </row>
    <row r="95" spans="1:3">
      <c r="A95" s="8" t="s">
        <v>182</v>
      </c>
      <c r="B95" s="3">
        <v>166</v>
      </c>
      <c r="C95">
        <v>4</v>
      </c>
    </row>
    <row r="96" spans="1:3">
      <c r="A96" s="8" t="s">
        <v>183</v>
      </c>
      <c r="B96" s="3">
        <v>151</v>
      </c>
      <c r="C96">
        <v>4</v>
      </c>
    </row>
    <row r="97" spans="1:3">
      <c r="A97" s="8" t="s">
        <v>184</v>
      </c>
      <c r="B97" s="3">
        <v>374</v>
      </c>
      <c r="C97">
        <v>4</v>
      </c>
    </row>
    <row r="98" spans="1:3">
      <c r="A98" s="8" t="s">
        <v>185</v>
      </c>
      <c r="B98" s="3">
        <v>61</v>
      </c>
      <c r="C98">
        <v>4</v>
      </c>
    </row>
    <row r="99" spans="1:3">
      <c r="A99" s="8" t="s">
        <v>186</v>
      </c>
      <c r="B99" s="3">
        <v>330</v>
      </c>
      <c r="C99">
        <v>4</v>
      </c>
    </row>
    <row r="100" spans="1:3">
      <c r="A100" s="8" t="s">
        <v>123</v>
      </c>
      <c r="B100" s="7">
        <v>125</v>
      </c>
      <c r="C100">
        <v>5</v>
      </c>
    </row>
    <row r="101" spans="1:3">
      <c r="A101" s="8" t="s">
        <v>125</v>
      </c>
      <c r="B101" s="7">
        <v>111</v>
      </c>
      <c r="C101">
        <v>5</v>
      </c>
    </row>
    <row r="102" spans="1:3">
      <c r="A102" s="8" t="s">
        <v>127</v>
      </c>
      <c r="B102" s="7">
        <v>9</v>
      </c>
      <c r="C102">
        <v>5</v>
      </c>
    </row>
    <row r="103" spans="1:3">
      <c r="A103" s="8" t="s">
        <v>129</v>
      </c>
      <c r="B103" s="7">
        <v>6</v>
      </c>
      <c r="C103">
        <v>5</v>
      </c>
    </row>
    <row r="104" spans="1:3">
      <c r="A104" s="8" t="s">
        <v>131</v>
      </c>
      <c r="B104" s="7">
        <v>6</v>
      </c>
      <c r="C104">
        <v>5</v>
      </c>
    </row>
    <row r="105" spans="1:3">
      <c r="A105" s="8" t="s">
        <v>133</v>
      </c>
      <c r="B105" s="7">
        <v>0</v>
      </c>
      <c r="C105">
        <v>5</v>
      </c>
    </row>
    <row r="106" spans="1:3">
      <c r="A106" s="8" t="s">
        <v>187</v>
      </c>
      <c r="B106" s="3">
        <v>1495</v>
      </c>
      <c r="C106">
        <v>5</v>
      </c>
    </row>
    <row r="107" spans="1:3">
      <c r="A107" s="8" t="s">
        <v>188</v>
      </c>
      <c r="B107" s="3">
        <v>180</v>
      </c>
      <c r="C107">
        <v>5</v>
      </c>
    </row>
    <row r="108" spans="1:3">
      <c r="A108" s="8" t="s">
        <v>189</v>
      </c>
      <c r="B108" s="3">
        <v>3519</v>
      </c>
      <c r="C108">
        <v>5</v>
      </c>
    </row>
    <row r="109" spans="1:3">
      <c r="A109" s="8" t="s">
        <v>190</v>
      </c>
      <c r="B109" s="3">
        <v>317</v>
      </c>
      <c r="C109">
        <v>5</v>
      </c>
    </row>
    <row r="110" spans="1:3">
      <c r="A110" s="8" t="s">
        <v>191</v>
      </c>
      <c r="B110" s="3">
        <v>701</v>
      </c>
      <c r="C110">
        <v>5</v>
      </c>
    </row>
    <row r="111" spans="1:3">
      <c r="A111" s="8" t="s">
        <v>192</v>
      </c>
      <c r="B111" s="3">
        <v>53</v>
      </c>
      <c r="C111">
        <v>5</v>
      </c>
    </row>
    <row r="112" spans="1:3">
      <c r="A112" s="8" t="s">
        <v>193</v>
      </c>
      <c r="B112" s="3">
        <v>377</v>
      </c>
      <c r="C112">
        <v>5</v>
      </c>
    </row>
    <row r="113" spans="1:3">
      <c r="A113" s="8" t="s">
        <v>194</v>
      </c>
      <c r="B113" s="3">
        <v>1080</v>
      </c>
      <c r="C113">
        <v>5</v>
      </c>
    </row>
    <row r="114" spans="1:3">
      <c r="A114" s="8" t="s">
        <v>195</v>
      </c>
      <c r="B114" s="3">
        <v>66</v>
      </c>
      <c r="C114">
        <v>5</v>
      </c>
    </row>
    <row r="115" spans="1:3">
      <c r="A115" s="8" t="s">
        <v>196</v>
      </c>
      <c r="B115" s="3">
        <v>353</v>
      </c>
      <c r="C115">
        <v>5</v>
      </c>
    </row>
    <row r="116" spans="1:3">
      <c r="A116" s="8" t="s">
        <v>197</v>
      </c>
      <c r="B116" s="3">
        <v>57</v>
      </c>
      <c r="C116">
        <v>5</v>
      </c>
    </row>
    <row r="117" spans="1:3">
      <c r="A117" s="8" t="s">
        <v>198</v>
      </c>
      <c r="B117" s="3">
        <v>62</v>
      </c>
      <c r="C117">
        <v>5</v>
      </c>
    </row>
    <row r="118" spans="1:3">
      <c r="A118" s="8" t="s">
        <v>199</v>
      </c>
      <c r="B118" s="3">
        <v>19</v>
      </c>
      <c r="C118">
        <v>5</v>
      </c>
    </row>
    <row r="119" spans="1:3">
      <c r="A119" s="8" t="s">
        <v>200</v>
      </c>
      <c r="B119" s="3">
        <v>23</v>
      </c>
      <c r="C119">
        <v>5</v>
      </c>
    </row>
    <row r="120" spans="1:3">
      <c r="A120" s="8" t="s">
        <v>201</v>
      </c>
      <c r="B120" s="3">
        <v>19</v>
      </c>
      <c r="C120">
        <v>5</v>
      </c>
    </row>
    <row r="121" spans="1:3">
      <c r="A121" s="8" t="s">
        <v>202</v>
      </c>
      <c r="B121" s="3">
        <v>261</v>
      </c>
      <c r="C121">
        <v>6</v>
      </c>
    </row>
    <row r="122" spans="1:3">
      <c r="A122" s="8" t="s">
        <v>203</v>
      </c>
      <c r="B122" s="3">
        <v>571</v>
      </c>
      <c r="C122">
        <v>6</v>
      </c>
    </row>
    <row r="123" spans="1:3">
      <c r="A123" s="8" t="s">
        <v>204</v>
      </c>
      <c r="B123" s="3">
        <v>24</v>
      </c>
      <c r="C123">
        <v>6</v>
      </c>
    </row>
    <row r="124" spans="1:3">
      <c r="A124" s="8" t="s">
        <v>205</v>
      </c>
      <c r="B124" s="3">
        <v>37</v>
      </c>
      <c r="C124">
        <v>6</v>
      </c>
    </row>
    <row r="125" spans="1:3">
      <c r="A125" s="8" t="s">
        <v>206</v>
      </c>
      <c r="B125" s="3">
        <v>82</v>
      </c>
      <c r="C125">
        <v>6</v>
      </c>
    </row>
    <row r="126" spans="1:3">
      <c r="A126" s="8" t="s">
        <v>207</v>
      </c>
      <c r="B126" s="3">
        <v>8</v>
      </c>
      <c r="C126">
        <v>6</v>
      </c>
    </row>
    <row r="127" spans="1:3" ht="18.75" customHeight="1">
      <c r="A127" s="8" t="s">
        <v>135</v>
      </c>
      <c r="B127" s="7">
        <v>31</v>
      </c>
      <c r="C127">
        <v>6</v>
      </c>
    </row>
    <row r="128" spans="1:3">
      <c r="A128" s="8" t="s">
        <v>208</v>
      </c>
      <c r="B128" s="3">
        <v>120</v>
      </c>
      <c r="C128">
        <v>7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2A5A-506E-4010-8686-34A8982E483A}">
  <dimension ref="A1:R10"/>
  <sheetViews>
    <sheetView tabSelected="1" workbookViewId="0">
      <selection activeCell="S21" sqref="S21"/>
    </sheetView>
  </sheetViews>
  <sheetFormatPr defaultRowHeight="18.75"/>
  <cols>
    <col min="1" max="1" width="4.28515625" style="1" customWidth="1"/>
    <col min="2" max="2" width="18.7109375" style="157" customWidth="1"/>
    <col min="3" max="4" width="10.28515625" style="1" customWidth="1"/>
    <col min="5" max="5" width="10.5703125" style="1" customWidth="1"/>
    <col min="6" max="6" width="10.7109375" style="1" customWidth="1"/>
    <col min="7" max="7" width="7.85546875" style="1" customWidth="1"/>
    <col min="8" max="8" width="7.42578125" style="1" customWidth="1"/>
    <col min="9" max="9" width="6" style="1" customWidth="1"/>
    <col min="10" max="10" width="5.7109375" style="1" customWidth="1"/>
    <col min="11" max="11" width="13.140625" style="1" customWidth="1"/>
    <col min="12" max="12" width="10.5703125" style="14" customWidth="1"/>
    <col min="13" max="13" width="11.42578125" style="1" customWidth="1"/>
    <col min="14" max="14" width="10.28515625" style="1" customWidth="1"/>
    <col min="15" max="16" width="8.140625" style="1" customWidth="1"/>
    <col min="17" max="17" width="8.42578125" style="1" customWidth="1"/>
    <col min="18" max="18" width="7.5703125" style="1" customWidth="1"/>
    <col min="19" max="16384" width="9.140625" style="1"/>
  </cols>
  <sheetData>
    <row r="1" spans="1:18" ht="33.75">
      <c r="B1" s="183" t="s">
        <v>215</v>
      </c>
      <c r="C1" s="185" t="s">
        <v>216</v>
      </c>
      <c r="D1" s="186"/>
      <c r="E1" s="187" t="s">
        <v>217</v>
      </c>
      <c r="F1" s="188"/>
      <c r="G1" s="188"/>
      <c r="H1" s="188"/>
      <c r="I1" s="188"/>
      <c r="J1" s="188"/>
      <c r="K1" s="188"/>
      <c r="L1" s="189"/>
      <c r="M1" s="171" t="s">
        <v>218</v>
      </c>
      <c r="N1" s="174" t="s">
        <v>219</v>
      </c>
      <c r="O1" s="175" t="s">
        <v>220</v>
      </c>
      <c r="P1" s="175" t="s">
        <v>221</v>
      </c>
      <c r="Q1" s="175" t="s">
        <v>222</v>
      </c>
      <c r="R1" s="175" t="s">
        <v>223</v>
      </c>
    </row>
    <row r="2" spans="1:18" ht="27.75" customHeight="1">
      <c r="A2"/>
      <c r="B2" s="184"/>
      <c r="C2" s="172" t="s">
        <v>224</v>
      </c>
      <c r="D2" s="172" t="s">
        <v>225</v>
      </c>
      <c r="E2" s="173">
        <v>2</v>
      </c>
      <c r="F2" s="173">
        <v>3</v>
      </c>
      <c r="G2" s="173">
        <v>4</v>
      </c>
      <c r="H2" s="173">
        <v>5</v>
      </c>
      <c r="I2" s="173">
        <v>6</v>
      </c>
      <c r="J2" s="173">
        <v>7</v>
      </c>
      <c r="K2" s="173" t="s">
        <v>226</v>
      </c>
      <c r="L2" s="173" t="s">
        <v>227</v>
      </c>
      <c r="M2" s="171" t="s">
        <v>224</v>
      </c>
      <c r="N2" s="174" t="s">
        <v>224</v>
      </c>
      <c r="O2" s="176" t="s">
        <v>228</v>
      </c>
      <c r="P2" s="176" t="s">
        <v>228</v>
      </c>
      <c r="Q2" s="176" t="s">
        <v>228</v>
      </c>
      <c r="R2" s="176" t="s">
        <v>228</v>
      </c>
    </row>
    <row r="3" spans="1:18" ht="36.75" customHeight="1">
      <c r="A3">
        <v>1</v>
      </c>
      <c r="B3" s="159" t="s">
        <v>14</v>
      </c>
      <c r="C3" s="11">
        <v>18453</v>
      </c>
      <c r="D3" s="16">
        <f t="shared" ref="D3:D10" si="0">C3/M3</f>
        <v>5.6271155429512394E-2</v>
      </c>
      <c r="E3" s="12">
        <v>186862</v>
      </c>
      <c r="F3" s="12">
        <v>75044</v>
      </c>
      <c r="G3" s="12">
        <v>41723</v>
      </c>
      <c r="H3" s="12">
        <v>5033</v>
      </c>
      <c r="I3" s="12">
        <v>726</v>
      </c>
      <c r="J3" s="12">
        <v>89</v>
      </c>
      <c r="K3" s="164">
        <f>SUM(E3:J3)</f>
        <v>309477</v>
      </c>
      <c r="L3" s="166">
        <f t="shared" ref="L3:L10" si="1">K3/M3</f>
        <v>0.94372884457048756</v>
      </c>
      <c r="M3" s="15">
        <f t="shared" ref="M3:M10" si="2">SUM(C3,K3)</f>
        <v>327930</v>
      </c>
      <c r="N3" s="15">
        <f t="shared" ref="N3:N9" si="3">$M$10-M3</f>
        <v>9686079</v>
      </c>
      <c r="O3" s="168">
        <f>C3/$M$10</f>
        <v>1.8427185356034732E-3</v>
      </c>
      <c r="P3" s="168">
        <f t="shared" ref="P3:P9" si="4">K3/$M$10</f>
        <v>3.090440601760993E-2</v>
      </c>
      <c r="Q3" s="168">
        <f t="shared" ref="Q3:R9" si="5">M3/$M$10</f>
        <v>3.2747124553213401E-2</v>
      </c>
      <c r="R3" s="168">
        <f t="shared" si="5"/>
        <v>0.96725287544678662</v>
      </c>
    </row>
    <row r="4" spans="1:18">
      <c r="A4">
        <v>2</v>
      </c>
      <c r="B4" s="159" t="s">
        <v>16</v>
      </c>
      <c r="C4" s="11">
        <v>1474237</v>
      </c>
      <c r="D4" s="16">
        <f t="shared" si="0"/>
        <v>0.86834138118299264</v>
      </c>
      <c r="E4" s="12">
        <v>163881</v>
      </c>
      <c r="F4" s="12">
        <v>40888</v>
      </c>
      <c r="G4" s="12">
        <v>15074</v>
      </c>
      <c r="H4" s="12">
        <v>2851</v>
      </c>
      <c r="I4" s="12">
        <v>742</v>
      </c>
      <c r="J4" s="12">
        <v>89</v>
      </c>
      <c r="K4" s="164">
        <f t="shared" ref="K4:K10" si="6">SUM(E4:J4)</f>
        <v>223525</v>
      </c>
      <c r="L4" s="166">
        <f t="shared" si="1"/>
        <v>0.13165861881700733</v>
      </c>
      <c r="M4" s="15">
        <f t="shared" si="2"/>
        <v>1697762</v>
      </c>
      <c r="N4" s="15">
        <f t="shared" si="3"/>
        <v>8316247</v>
      </c>
      <c r="O4" s="168">
        <f t="shared" ref="O4:O9" si="7">C4/$M$10</f>
        <v>0.14721746305600483</v>
      </c>
      <c r="P4" s="168">
        <f t="shared" si="4"/>
        <v>2.2321230188628749E-2</v>
      </c>
      <c r="Q4" s="168">
        <f t="shared" si="5"/>
        <v>0.16953869324463358</v>
      </c>
      <c r="R4" s="168">
        <f t="shared" si="5"/>
        <v>0.83046130675536645</v>
      </c>
    </row>
    <row r="5" spans="1:18">
      <c r="A5">
        <v>3</v>
      </c>
      <c r="B5" s="159" t="s">
        <v>213</v>
      </c>
      <c r="C5" s="11">
        <v>760689</v>
      </c>
      <c r="D5" s="16">
        <f t="shared" si="0"/>
        <v>0.80526867378048783</v>
      </c>
      <c r="E5" s="12">
        <v>117949</v>
      </c>
      <c r="F5" s="12">
        <v>46682</v>
      </c>
      <c r="G5" s="12">
        <v>14138</v>
      </c>
      <c r="H5" s="12">
        <v>4412</v>
      </c>
      <c r="I5" s="12">
        <v>681</v>
      </c>
      <c r="J5" s="12">
        <v>89</v>
      </c>
      <c r="K5" s="164">
        <f t="shared" si="6"/>
        <v>183951</v>
      </c>
      <c r="L5" s="166">
        <f t="shared" si="1"/>
        <v>0.1947313262195122</v>
      </c>
      <c r="M5" s="15">
        <f t="shared" si="2"/>
        <v>944640</v>
      </c>
      <c r="N5" s="15">
        <f t="shared" si="3"/>
        <v>9069369</v>
      </c>
      <c r="O5" s="168">
        <f t="shared" si="7"/>
        <v>7.5962484155945934E-2</v>
      </c>
      <c r="P5" s="168">
        <f t="shared" si="4"/>
        <v>1.8369366354673736E-2</v>
      </c>
      <c r="Q5" s="168">
        <f t="shared" si="5"/>
        <v>9.4331850510619666E-2</v>
      </c>
      <c r="R5" s="168">
        <f t="shared" si="5"/>
        <v>0.90566814948938035</v>
      </c>
    </row>
    <row r="6" spans="1:18">
      <c r="A6">
        <v>4</v>
      </c>
      <c r="B6" s="159" t="s">
        <v>8</v>
      </c>
      <c r="C6" s="11">
        <v>2725497</v>
      </c>
      <c r="D6" s="16">
        <f t="shared" si="0"/>
        <v>0.56724899854581801</v>
      </c>
      <c r="E6" s="12">
        <v>904251</v>
      </c>
      <c r="F6" s="12">
        <v>1109785</v>
      </c>
      <c r="G6" s="12">
        <v>58685</v>
      </c>
      <c r="H6" s="12">
        <v>5730</v>
      </c>
      <c r="I6" s="12">
        <v>726</v>
      </c>
      <c r="J6" s="12">
        <v>89</v>
      </c>
      <c r="K6" s="164">
        <f t="shared" si="6"/>
        <v>2079266</v>
      </c>
      <c r="L6" s="166">
        <f t="shared" si="1"/>
        <v>0.43275100145418205</v>
      </c>
      <c r="M6" s="15">
        <f t="shared" si="2"/>
        <v>4804763</v>
      </c>
      <c r="N6" s="15">
        <f t="shared" si="3"/>
        <v>5209246</v>
      </c>
      <c r="O6" s="168">
        <f t="shared" si="7"/>
        <v>0.27216841926145663</v>
      </c>
      <c r="P6" s="168">
        <f t="shared" si="4"/>
        <v>0.2076357231154875</v>
      </c>
      <c r="Q6" s="168">
        <f t="shared" si="5"/>
        <v>0.47980414237694413</v>
      </c>
      <c r="R6" s="168">
        <f t="shared" si="5"/>
        <v>0.52019585762305587</v>
      </c>
    </row>
    <row r="7" spans="1:18" ht="30" customHeight="1">
      <c r="A7">
        <v>5</v>
      </c>
      <c r="B7" s="159" t="s">
        <v>18</v>
      </c>
      <c r="C7" s="11">
        <v>20522</v>
      </c>
      <c r="D7" s="16">
        <f t="shared" si="0"/>
        <v>0.36766576491033198</v>
      </c>
      <c r="E7" s="12">
        <v>20308</v>
      </c>
      <c r="F7" s="12">
        <v>10542</v>
      </c>
      <c r="G7" s="12">
        <v>3154</v>
      </c>
      <c r="H7" s="12">
        <v>905</v>
      </c>
      <c r="I7" s="12">
        <v>297</v>
      </c>
      <c r="J7" s="12">
        <v>89</v>
      </c>
      <c r="K7" s="164">
        <f t="shared" si="6"/>
        <v>35295</v>
      </c>
      <c r="L7" s="166">
        <f t="shared" si="1"/>
        <v>0.63233423508966802</v>
      </c>
      <c r="M7" s="15">
        <f t="shared" si="2"/>
        <v>55817</v>
      </c>
      <c r="N7" s="15">
        <f t="shared" si="3"/>
        <v>9958192</v>
      </c>
      <c r="O7" s="168">
        <f t="shared" si="7"/>
        <v>2.0493290948709951E-3</v>
      </c>
      <c r="P7" s="168">
        <f t="shared" si="4"/>
        <v>3.5245624404771354E-3</v>
      </c>
      <c r="Q7" s="168">
        <f t="shared" si="5"/>
        <v>5.5738915353481305E-3</v>
      </c>
      <c r="R7" s="168">
        <f t="shared" si="5"/>
        <v>0.99442610846465185</v>
      </c>
    </row>
    <row r="8" spans="1:18">
      <c r="A8">
        <v>6</v>
      </c>
      <c r="B8" s="159" t="s">
        <v>20</v>
      </c>
      <c r="C8" s="11">
        <v>58683</v>
      </c>
      <c r="D8" s="16">
        <f t="shared" si="0"/>
        <v>4.7400956209668235E-2</v>
      </c>
      <c r="E8" s="12">
        <v>56135</v>
      </c>
      <c r="F8" s="12">
        <v>1064020</v>
      </c>
      <c r="G8" s="12">
        <v>53340</v>
      </c>
      <c r="H8" s="12">
        <v>5125</v>
      </c>
      <c r="I8" s="12">
        <v>621</v>
      </c>
      <c r="J8" s="12">
        <v>89</v>
      </c>
      <c r="K8" s="164">
        <f t="shared" si="6"/>
        <v>1179330</v>
      </c>
      <c r="L8" s="166">
        <f t="shared" si="1"/>
        <v>0.95259904379033178</v>
      </c>
      <c r="M8" s="15">
        <f t="shared" si="2"/>
        <v>1238013</v>
      </c>
      <c r="N8" s="15">
        <f t="shared" si="3"/>
        <v>8775996</v>
      </c>
      <c r="O8" s="168">
        <f t="shared" si="7"/>
        <v>5.8600905990797494E-3</v>
      </c>
      <c r="P8" s="168">
        <f t="shared" si="4"/>
        <v>0.11776801878248762</v>
      </c>
      <c r="Q8" s="168">
        <f t="shared" si="5"/>
        <v>0.12362810938156736</v>
      </c>
      <c r="R8" s="168">
        <f t="shared" si="5"/>
        <v>0.87637189061843268</v>
      </c>
    </row>
    <row r="9" spans="1:18">
      <c r="A9">
        <v>7</v>
      </c>
      <c r="B9" s="159" t="s">
        <v>10</v>
      </c>
      <c r="C9" s="11">
        <v>2563609</v>
      </c>
      <c r="D9" s="16">
        <f t="shared" si="0"/>
        <v>0.55555521845383427</v>
      </c>
      <c r="E9" s="12">
        <v>932814</v>
      </c>
      <c r="F9" s="12">
        <v>1052369</v>
      </c>
      <c r="G9" s="12">
        <v>58990</v>
      </c>
      <c r="H9" s="12">
        <v>5879</v>
      </c>
      <c r="I9" s="12">
        <v>749</v>
      </c>
      <c r="J9" s="12">
        <v>89</v>
      </c>
      <c r="K9" s="164">
        <f t="shared" si="6"/>
        <v>2050890</v>
      </c>
      <c r="L9" s="166">
        <f t="shared" si="1"/>
        <v>0.44444478154616568</v>
      </c>
      <c r="M9" s="15">
        <f t="shared" si="2"/>
        <v>4614499</v>
      </c>
      <c r="N9" s="15">
        <f t="shared" si="3"/>
        <v>5399510</v>
      </c>
      <c r="O9" s="168">
        <f t="shared" si="7"/>
        <v>0.25600226642496526</v>
      </c>
      <c r="P9" s="168">
        <f t="shared" si="4"/>
        <v>0.20480209274826894</v>
      </c>
      <c r="Q9" s="168">
        <f t="shared" si="5"/>
        <v>0.4608043591732342</v>
      </c>
      <c r="R9" s="168">
        <f t="shared" si="5"/>
        <v>0.53919564082676574</v>
      </c>
    </row>
    <row r="10" spans="1:18" s="13" customFormat="1">
      <c r="A10" s="158">
        <v>99</v>
      </c>
      <c r="B10" s="160" t="s">
        <v>214</v>
      </c>
      <c r="C10" s="106">
        <v>7621690</v>
      </c>
      <c r="D10" s="16">
        <f t="shared" si="0"/>
        <v>0.7611027711279269</v>
      </c>
      <c r="E10" s="107">
        <v>1191100</v>
      </c>
      <c r="F10" s="107">
        <v>1133110</v>
      </c>
      <c r="G10" s="107">
        <v>61276</v>
      </c>
      <c r="H10" s="107">
        <v>5987</v>
      </c>
      <c r="I10" s="107">
        <v>757</v>
      </c>
      <c r="J10" s="107">
        <v>89</v>
      </c>
      <c r="K10" s="165">
        <f t="shared" si="6"/>
        <v>2392319</v>
      </c>
      <c r="L10" s="166">
        <f t="shared" si="1"/>
        <v>0.23889722887207313</v>
      </c>
      <c r="M10" s="15">
        <f t="shared" si="2"/>
        <v>10014009</v>
      </c>
      <c r="N10" s="15">
        <v>0</v>
      </c>
      <c r="O10" s="169"/>
      <c r="P10" s="169"/>
      <c r="Q10" s="169"/>
      <c r="R10" s="169"/>
    </row>
  </sheetData>
  <sortState xmlns:xlrd2="http://schemas.microsoft.com/office/spreadsheetml/2017/richdata2" ref="A3:R10">
    <sortCondition ref="A3:A10"/>
  </sortState>
  <mergeCells count="3">
    <mergeCell ref="B1:B2"/>
    <mergeCell ref="C1:D1"/>
    <mergeCell ref="E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BDD8-9EC1-41F2-9BF5-9542E558543F}">
  <dimension ref="A1:R9"/>
  <sheetViews>
    <sheetView workbookViewId="0">
      <selection activeCell="N20" sqref="N20"/>
    </sheetView>
  </sheetViews>
  <sheetFormatPr defaultRowHeight="18.75"/>
  <cols>
    <col min="1" max="1" width="4.28515625" style="1" customWidth="1"/>
    <col min="2" max="2" width="18.7109375" style="157" customWidth="1"/>
    <col min="3" max="4" width="10.28515625" style="1" customWidth="1"/>
    <col min="5" max="5" width="10.5703125" style="1" customWidth="1"/>
    <col min="6" max="6" width="10.7109375" style="1" customWidth="1"/>
    <col min="7" max="7" width="7.85546875" style="1" customWidth="1"/>
    <col min="8" max="8" width="7.42578125" style="1" customWidth="1"/>
    <col min="9" max="9" width="6" style="1" customWidth="1"/>
    <col min="10" max="10" width="5.7109375" style="1" customWidth="1"/>
    <col min="11" max="11" width="13.140625" style="1" customWidth="1"/>
    <col min="12" max="12" width="10.5703125" style="14" customWidth="1"/>
    <col min="13" max="13" width="11.42578125" style="1" customWidth="1"/>
    <col min="14" max="14" width="10.28515625" style="1" customWidth="1"/>
    <col min="15" max="16" width="8.140625" style="1" customWidth="1"/>
    <col min="17" max="17" width="8.42578125" style="1" customWidth="1"/>
    <col min="18" max="18" width="7.5703125" style="1" customWidth="1"/>
    <col min="19" max="16384" width="9.140625" style="1"/>
  </cols>
  <sheetData>
    <row r="1" spans="1:18" ht="27.75" customHeight="1">
      <c r="A1"/>
      <c r="B1" s="170" t="s">
        <v>215</v>
      </c>
      <c r="C1" s="162" t="s">
        <v>229</v>
      </c>
      <c r="D1" s="162" t="s">
        <v>230</v>
      </c>
      <c r="E1" s="163">
        <v>2</v>
      </c>
      <c r="F1" s="163">
        <v>3</v>
      </c>
      <c r="G1" s="163">
        <v>4</v>
      </c>
      <c r="H1" s="163">
        <v>5</v>
      </c>
      <c r="I1" s="163">
        <v>6</v>
      </c>
      <c r="J1" s="163">
        <v>7</v>
      </c>
      <c r="K1" s="163" t="s">
        <v>231</v>
      </c>
      <c r="L1" s="163" t="s">
        <v>232</v>
      </c>
      <c r="M1" s="161" t="s">
        <v>233</v>
      </c>
      <c r="N1" s="161" t="s">
        <v>234</v>
      </c>
      <c r="O1" s="167" t="s">
        <v>235</v>
      </c>
      <c r="P1" s="167" t="s">
        <v>236</v>
      </c>
      <c r="Q1" s="167" t="s">
        <v>237</v>
      </c>
      <c r="R1" s="167" t="s">
        <v>238</v>
      </c>
    </row>
    <row r="2" spans="1:18" ht="36.75" customHeight="1">
      <c r="A2">
        <v>1</v>
      </c>
      <c r="B2" s="159" t="s">
        <v>14</v>
      </c>
      <c r="C2" s="11">
        <v>18453</v>
      </c>
      <c r="D2" s="16">
        <f t="shared" ref="D2:D9" si="0">C2/M2</f>
        <v>5.6271155429512394E-2</v>
      </c>
      <c r="E2" s="12">
        <v>186862</v>
      </c>
      <c r="F2" s="12">
        <v>75044</v>
      </c>
      <c r="G2" s="12">
        <v>41723</v>
      </c>
      <c r="H2" s="12">
        <v>5033</v>
      </c>
      <c r="I2" s="12">
        <v>726</v>
      </c>
      <c r="J2" s="12">
        <v>89</v>
      </c>
      <c r="K2" s="164">
        <f>SUM(E2:J2)</f>
        <v>309477</v>
      </c>
      <c r="L2" s="166">
        <f t="shared" ref="L2:L9" si="1">K2/M2</f>
        <v>0.94372884457048756</v>
      </c>
      <c r="M2" s="15">
        <f t="shared" ref="M2:M9" si="2">SUM(C2,K2)</f>
        <v>327930</v>
      </c>
      <c r="N2" s="15">
        <f t="shared" ref="N2:N8" si="3">$M$9-M2</f>
        <v>9686079</v>
      </c>
      <c r="O2" s="168">
        <f>C2/$M$9</f>
        <v>1.8427185356034732E-3</v>
      </c>
      <c r="P2" s="168">
        <f t="shared" ref="P2:P8" si="4">K2/$M$9</f>
        <v>3.090440601760993E-2</v>
      </c>
      <c r="Q2" s="168">
        <f t="shared" ref="Q2:R8" si="5">M2/$M$9</f>
        <v>3.2747124553213401E-2</v>
      </c>
      <c r="R2" s="168">
        <f t="shared" si="5"/>
        <v>0.96725287544678662</v>
      </c>
    </row>
    <row r="3" spans="1:18">
      <c r="A3">
        <v>2</v>
      </c>
      <c r="B3" s="159" t="s">
        <v>16</v>
      </c>
      <c r="C3" s="11">
        <v>1474237</v>
      </c>
      <c r="D3" s="16">
        <f t="shared" si="0"/>
        <v>0.86834138118299264</v>
      </c>
      <c r="E3" s="12">
        <v>163881</v>
      </c>
      <c r="F3" s="12">
        <v>40888</v>
      </c>
      <c r="G3" s="12">
        <v>15074</v>
      </c>
      <c r="H3" s="12">
        <v>2851</v>
      </c>
      <c r="I3" s="12">
        <v>742</v>
      </c>
      <c r="J3" s="12">
        <v>89</v>
      </c>
      <c r="K3" s="164">
        <f t="shared" ref="K3:K9" si="6">SUM(E3:J3)</f>
        <v>223525</v>
      </c>
      <c r="L3" s="166">
        <f t="shared" si="1"/>
        <v>0.13165861881700733</v>
      </c>
      <c r="M3" s="15">
        <f t="shared" si="2"/>
        <v>1697762</v>
      </c>
      <c r="N3" s="15">
        <f t="shared" si="3"/>
        <v>8316247</v>
      </c>
      <c r="O3" s="168">
        <f t="shared" ref="O3:O8" si="7">C3/$M$9</f>
        <v>0.14721746305600483</v>
      </c>
      <c r="P3" s="168">
        <f t="shared" si="4"/>
        <v>2.2321230188628749E-2</v>
      </c>
      <c r="Q3" s="168">
        <f t="shared" si="5"/>
        <v>0.16953869324463358</v>
      </c>
      <c r="R3" s="168">
        <f t="shared" si="5"/>
        <v>0.83046130675536645</v>
      </c>
    </row>
    <row r="4" spans="1:18">
      <c r="A4">
        <v>3</v>
      </c>
      <c r="B4" s="159" t="s">
        <v>213</v>
      </c>
      <c r="C4" s="11">
        <v>760689</v>
      </c>
      <c r="D4" s="16">
        <f t="shared" si="0"/>
        <v>0.80526867378048783</v>
      </c>
      <c r="E4" s="12">
        <v>117949</v>
      </c>
      <c r="F4" s="12">
        <v>46682</v>
      </c>
      <c r="G4" s="12">
        <v>14138</v>
      </c>
      <c r="H4" s="12">
        <v>4412</v>
      </c>
      <c r="I4" s="12">
        <v>681</v>
      </c>
      <c r="J4" s="12">
        <v>89</v>
      </c>
      <c r="K4" s="164">
        <f t="shared" si="6"/>
        <v>183951</v>
      </c>
      <c r="L4" s="166">
        <f t="shared" si="1"/>
        <v>0.1947313262195122</v>
      </c>
      <c r="M4" s="15">
        <f t="shared" si="2"/>
        <v>944640</v>
      </c>
      <c r="N4" s="15">
        <f t="shared" si="3"/>
        <v>9069369</v>
      </c>
      <c r="O4" s="168">
        <f t="shared" si="7"/>
        <v>7.5962484155945934E-2</v>
      </c>
      <c r="P4" s="168">
        <f t="shared" si="4"/>
        <v>1.8369366354673736E-2</v>
      </c>
      <c r="Q4" s="168">
        <f t="shared" si="5"/>
        <v>9.4331850510619666E-2</v>
      </c>
      <c r="R4" s="168">
        <f t="shared" si="5"/>
        <v>0.90566814948938035</v>
      </c>
    </row>
    <row r="5" spans="1:18">
      <c r="A5">
        <v>4</v>
      </c>
      <c r="B5" s="159" t="s">
        <v>8</v>
      </c>
      <c r="C5" s="11">
        <v>2725497</v>
      </c>
      <c r="D5" s="16">
        <f t="shared" si="0"/>
        <v>0.56724899854581801</v>
      </c>
      <c r="E5" s="12">
        <v>904251</v>
      </c>
      <c r="F5" s="12">
        <v>1109785</v>
      </c>
      <c r="G5" s="12">
        <v>58685</v>
      </c>
      <c r="H5" s="12">
        <v>5730</v>
      </c>
      <c r="I5" s="12">
        <v>726</v>
      </c>
      <c r="J5" s="12">
        <v>89</v>
      </c>
      <c r="K5" s="164">
        <f t="shared" si="6"/>
        <v>2079266</v>
      </c>
      <c r="L5" s="166">
        <f t="shared" si="1"/>
        <v>0.43275100145418205</v>
      </c>
      <c r="M5" s="15">
        <f t="shared" si="2"/>
        <v>4804763</v>
      </c>
      <c r="N5" s="15">
        <f t="shared" si="3"/>
        <v>5209246</v>
      </c>
      <c r="O5" s="168">
        <f t="shared" si="7"/>
        <v>0.27216841926145663</v>
      </c>
      <c r="P5" s="168">
        <f t="shared" si="4"/>
        <v>0.2076357231154875</v>
      </c>
      <c r="Q5" s="168">
        <f t="shared" si="5"/>
        <v>0.47980414237694413</v>
      </c>
      <c r="R5" s="168">
        <f t="shared" si="5"/>
        <v>0.52019585762305587</v>
      </c>
    </row>
    <row r="6" spans="1:18" ht="30" customHeight="1">
      <c r="A6">
        <v>5</v>
      </c>
      <c r="B6" s="159" t="s">
        <v>18</v>
      </c>
      <c r="C6" s="11">
        <v>20522</v>
      </c>
      <c r="D6" s="16">
        <f t="shared" si="0"/>
        <v>0.36766576491033198</v>
      </c>
      <c r="E6" s="12">
        <v>20308</v>
      </c>
      <c r="F6" s="12">
        <v>10542</v>
      </c>
      <c r="G6" s="12">
        <v>3154</v>
      </c>
      <c r="H6" s="12">
        <v>905</v>
      </c>
      <c r="I6" s="12">
        <v>297</v>
      </c>
      <c r="J6" s="12">
        <v>89</v>
      </c>
      <c r="K6" s="164">
        <f t="shared" si="6"/>
        <v>35295</v>
      </c>
      <c r="L6" s="166">
        <f t="shared" si="1"/>
        <v>0.63233423508966802</v>
      </c>
      <c r="M6" s="15">
        <f t="shared" si="2"/>
        <v>55817</v>
      </c>
      <c r="N6" s="15">
        <f t="shared" si="3"/>
        <v>9958192</v>
      </c>
      <c r="O6" s="168">
        <f t="shared" si="7"/>
        <v>2.0493290948709951E-3</v>
      </c>
      <c r="P6" s="168">
        <f t="shared" si="4"/>
        <v>3.5245624404771354E-3</v>
      </c>
      <c r="Q6" s="168">
        <f t="shared" si="5"/>
        <v>5.5738915353481305E-3</v>
      </c>
      <c r="R6" s="168">
        <f t="shared" si="5"/>
        <v>0.99442610846465185</v>
      </c>
    </row>
    <row r="7" spans="1:18">
      <c r="A7">
        <v>6</v>
      </c>
      <c r="B7" s="159" t="s">
        <v>20</v>
      </c>
      <c r="C7" s="11">
        <v>58683</v>
      </c>
      <c r="D7" s="16">
        <f t="shared" si="0"/>
        <v>4.7400956209668235E-2</v>
      </c>
      <c r="E7" s="12">
        <v>56135</v>
      </c>
      <c r="F7" s="12">
        <v>1064020</v>
      </c>
      <c r="G7" s="12">
        <v>53340</v>
      </c>
      <c r="H7" s="12">
        <v>5125</v>
      </c>
      <c r="I7" s="12">
        <v>621</v>
      </c>
      <c r="J7" s="12">
        <v>89</v>
      </c>
      <c r="K7" s="164">
        <f t="shared" si="6"/>
        <v>1179330</v>
      </c>
      <c r="L7" s="166">
        <f t="shared" si="1"/>
        <v>0.95259904379033178</v>
      </c>
      <c r="M7" s="15">
        <f t="shared" si="2"/>
        <v>1238013</v>
      </c>
      <c r="N7" s="15">
        <f t="shared" si="3"/>
        <v>8775996</v>
      </c>
      <c r="O7" s="168">
        <f t="shared" si="7"/>
        <v>5.8600905990797494E-3</v>
      </c>
      <c r="P7" s="168">
        <f t="shared" si="4"/>
        <v>0.11776801878248762</v>
      </c>
      <c r="Q7" s="168">
        <f t="shared" si="5"/>
        <v>0.12362810938156736</v>
      </c>
      <c r="R7" s="168">
        <f t="shared" si="5"/>
        <v>0.87637189061843268</v>
      </c>
    </row>
    <row r="8" spans="1:18">
      <c r="A8">
        <v>7</v>
      </c>
      <c r="B8" s="159" t="s">
        <v>10</v>
      </c>
      <c r="C8" s="11">
        <v>2563609</v>
      </c>
      <c r="D8" s="16">
        <f t="shared" si="0"/>
        <v>0.55555521845383427</v>
      </c>
      <c r="E8" s="12">
        <v>932814</v>
      </c>
      <c r="F8" s="12">
        <v>1052369</v>
      </c>
      <c r="G8" s="12">
        <v>58990</v>
      </c>
      <c r="H8" s="12">
        <v>5879</v>
      </c>
      <c r="I8" s="12">
        <v>749</v>
      </c>
      <c r="J8" s="12">
        <v>89</v>
      </c>
      <c r="K8" s="164">
        <f t="shared" si="6"/>
        <v>2050890</v>
      </c>
      <c r="L8" s="166">
        <f t="shared" si="1"/>
        <v>0.44444478154616568</v>
      </c>
      <c r="M8" s="15">
        <f t="shared" si="2"/>
        <v>4614499</v>
      </c>
      <c r="N8" s="15">
        <f t="shared" si="3"/>
        <v>5399510</v>
      </c>
      <c r="O8" s="168">
        <f t="shared" si="7"/>
        <v>0.25600226642496526</v>
      </c>
      <c r="P8" s="168">
        <f t="shared" si="4"/>
        <v>0.20480209274826894</v>
      </c>
      <c r="Q8" s="168">
        <f t="shared" si="5"/>
        <v>0.4608043591732342</v>
      </c>
      <c r="R8" s="168">
        <f t="shared" si="5"/>
        <v>0.53919564082676574</v>
      </c>
    </row>
    <row r="9" spans="1:18" s="13" customFormat="1">
      <c r="A9" s="158">
        <v>99</v>
      </c>
      <c r="B9" s="160" t="s">
        <v>214</v>
      </c>
      <c r="C9" s="106">
        <v>7621690</v>
      </c>
      <c r="D9" s="16">
        <f t="shared" si="0"/>
        <v>0.7611027711279269</v>
      </c>
      <c r="E9" s="107">
        <v>1191100</v>
      </c>
      <c r="F9" s="107">
        <v>1133110</v>
      </c>
      <c r="G9" s="107">
        <v>61276</v>
      </c>
      <c r="H9" s="107">
        <v>5987</v>
      </c>
      <c r="I9" s="107">
        <v>757</v>
      </c>
      <c r="J9" s="107">
        <v>89</v>
      </c>
      <c r="K9" s="165">
        <f t="shared" si="6"/>
        <v>2392319</v>
      </c>
      <c r="L9" s="166">
        <f t="shared" si="1"/>
        <v>0.23889722887207313</v>
      </c>
      <c r="M9" s="15">
        <f t="shared" si="2"/>
        <v>10014009</v>
      </c>
      <c r="N9" s="15">
        <v>0</v>
      </c>
      <c r="O9" s="169"/>
      <c r="P9" s="169"/>
      <c r="Q9" s="169"/>
      <c r="R9" s="16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6FFC53E8F86408C50C380098F451C" ma:contentTypeVersion="20" ma:contentTypeDescription="Create a new document." ma:contentTypeScope="" ma:versionID="dae4ddbea069c0755aa395ed87ce1a22">
  <xsd:schema xmlns:xsd="http://www.w3.org/2001/XMLSchema" xmlns:xs="http://www.w3.org/2001/XMLSchema" xmlns:p="http://schemas.microsoft.com/office/2006/metadata/properties" xmlns:ns2="59ea6767-6b9e-45f4-8f37-614e84c6b0e0" xmlns:ns3="e2d50623-bd3b-455f-bbad-1004590e6100" xmlns:ns4="bf2920f7-6e42-4ee3-9f3f-c94b7af73a2a" targetNamespace="http://schemas.microsoft.com/office/2006/metadata/properties" ma:root="true" ma:fieldsID="7eb563d896ba02016264acd5916d6d3a" ns2:_="" ns3:_="" ns4:_="">
    <xsd:import namespace="59ea6767-6b9e-45f4-8f37-614e84c6b0e0"/>
    <xsd:import namespace="e2d50623-bd3b-455f-bbad-1004590e6100"/>
    <xsd:import namespace="bf2920f7-6e42-4ee3-9f3f-c94b7af73a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FBOName" minOccurs="0"/>
                <xsd:element ref="ns2:EventType" minOccurs="0"/>
                <xsd:element ref="ns2:GrantCompleted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a6767-6b9e-45f4-8f37-614e84c6b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BOName" ma:index="22" nillable="true" ma:displayName="FBO Name" ma:format="Dropdown" ma:internalName="FBOName">
      <xsd:simpleType>
        <xsd:restriction base="dms:Text">
          <xsd:maxLength value="255"/>
        </xsd:restriction>
      </xsd:simpleType>
    </xsd:element>
    <xsd:element name="EventType" ma:index="23" nillable="true" ma:displayName="Event Type" ma:format="Dropdown" ma:internalName="EventType">
      <xsd:simpleType>
        <xsd:restriction base="dms:Text">
          <xsd:maxLength value="255"/>
        </xsd:restriction>
      </xsd:simpleType>
    </xsd:element>
    <xsd:element name="GrantCompleted" ma:index="24" nillable="true" ma:displayName="Grant Completed" ma:format="Dropdown" ma:internalName="GrantCompleted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50623-bd3b-455f-bbad-1004590e610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920f7-6e42-4ee3-9f3f-c94b7af73a2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5f460bc-fc65-493c-ac24-b3e8d5ca8f26}" ma:internalName="TaxCatchAll" ma:showField="CatchAllData" ma:web="e2d50623-bd3b-455f-bbad-1004590e61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ea6767-6b9e-45f4-8f37-614e84c6b0e0">
      <Terms xmlns="http://schemas.microsoft.com/office/infopath/2007/PartnerControls"/>
    </lcf76f155ced4ddcb4097134ff3c332f>
    <FBOName xmlns="59ea6767-6b9e-45f4-8f37-614e84c6b0e0" xsi:nil="true"/>
    <GrantCompleted xmlns="59ea6767-6b9e-45f4-8f37-614e84c6b0e0" xsi:nil="true"/>
    <TaxCatchAll xmlns="bf2920f7-6e42-4ee3-9f3f-c94b7af73a2a" xsi:nil="true"/>
    <EventType xmlns="59ea6767-6b9e-45f4-8f37-614e84c6b0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CF8232-740A-4A76-8750-839FF0114556}"/>
</file>

<file path=customXml/itemProps2.xml><?xml version="1.0" encoding="utf-8"?>
<ds:datastoreItem xmlns:ds="http://schemas.openxmlformats.org/officeDocument/2006/customXml" ds:itemID="{74A0649F-E818-42AF-9D95-E122061880F5}"/>
</file>

<file path=customXml/itemProps3.xml><?xml version="1.0" encoding="utf-8"?>
<ds:datastoreItem xmlns:ds="http://schemas.openxmlformats.org/officeDocument/2006/customXml" ds:itemID="{723201E9-DBCB-4698-81D1-F02D55D143DB}"/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Hui</dc:creator>
  <cp:keywords/>
  <dc:description/>
  <cp:lastModifiedBy/>
  <cp:revision/>
  <dcterms:created xsi:type="dcterms:W3CDTF">2025-05-22T21:24:04Z</dcterms:created>
  <dcterms:modified xsi:type="dcterms:W3CDTF">2025-11-19T19:20:02Z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0x010100B486FFC53E8F86408C50C380098F451C</vt:lpwstr>
  </property>
  <property fmtid="{D5CDD505-2E9C-101B-9397-08002B2CF9AE}" pid="3" name="MediaServiceImageTags">
    <vt:lpwstr/>
  </property>
</Properties>
</file>